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3.bin" ContentType="application/vnd.openxmlformats-officedocument.oleObject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4.bin" ContentType="application/vnd.openxmlformats-officedocument.oleObject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embeddings/oleObject5.bin" ContentType="application/vnd.openxmlformats-officedocument.oleObject"/>
  <Override PartName="/xl/drawings/drawing10.xml" ContentType="application/vnd.openxmlformats-officedocument.drawing+xml"/>
  <Override PartName="/xl/embeddings/oleObject6.bin" ContentType="application/vnd.openxmlformats-officedocument.oleObject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75" windowWidth="20115" windowHeight="7395" tabRatio="871"/>
  </bookViews>
  <sheets>
    <sheet name="1º P" sheetId="1" r:id="rId1"/>
    <sheet name="NIVEL DE LOGRO 1º P" sheetId="11" r:id="rId2"/>
    <sheet name="2º P" sheetId="2" r:id="rId3"/>
    <sheet name="NIVEL DE LOGRO AL 2º P" sheetId="7" r:id="rId4"/>
    <sheet name="3º P" sheetId="3" r:id="rId5"/>
    <sheet name="NIVEL DE LOGRO AL 3º P" sheetId="8" r:id="rId6"/>
    <sheet name="4º P" sheetId="4" r:id="rId7"/>
    <sheet name="NIVEL DE LOGRO AL 4º P" sheetId="9" r:id="rId8"/>
    <sheet name="RESUMEN ANUAL" sheetId="12" r:id="rId9"/>
    <sheet name="NIVEL DE LOGRO ANUAL" sheetId="10" r:id="rId10"/>
  </sheets>
  <definedNames>
    <definedName name="_xlnm.Print_Titles" localSheetId="0">'1º P'!$1:$11</definedName>
    <definedName name="_xlnm.Print_Titles" localSheetId="2">'2º P'!$1:$11</definedName>
    <definedName name="_xlnm.Print_Titles" localSheetId="4">'3º P'!$1:$11</definedName>
    <definedName name="_xlnm.Print_Titles" localSheetId="6">'4º P'!$1:$11</definedName>
    <definedName name="_xlnm.Print_Titles" localSheetId="8">'RESUMEN ANUAL'!$1:$10</definedName>
  </definedNames>
  <calcPr calcId="145621"/>
</workbook>
</file>

<file path=xl/calcChain.xml><?xml version="1.0" encoding="utf-8"?>
<calcChain xmlns="http://schemas.openxmlformats.org/spreadsheetml/2006/main">
  <c r="N11" i="12" l="1"/>
  <c r="J64" i="12" l="1"/>
  <c r="J63" i="12"/>
  <c r="M64" i="12"/>
  <c r="M63" i="12"/>
  <c r="C45" i="12"/>
  <c r="D45" i="12"/>
  <c r="E45" i="12"/>
  <c r="F45" i="12"/>
  <c r="G45" i="12"/>
  <c r="H45" i="12"/>
  <c r="I45" i="12"/>
  <c r="J45" i="12"/>
  <c r="X45" i="12" s="1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Y45" i="12"/>
  <c r="Z45" i="12"/>
  <c r="AA45" i="12"/>
  <c r="C46" i="12"/>
  <c r="D46" i="12"/>
  <c r="E46" i="12"/>
  <c r="F46" i="12"/>
  <c r="W46" i="12" s="1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X46" i="12"/>
  <c r="Y46" i="12"/>
  <c r="Z46" i="12"/>
  <c r="AA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C49" i="12"/>
  <c r="D49" i="12"/>
  <c r="E49" i="12"/>
  <c r="F49" i="12"/>
  <c r="W49" i="12" s="1"/>
  <c r="G49" i="12"/>
  <c r="H49" i="12"/>
  <c r="I49" i="12"/>
  <c r="J49" i="12"/>
  <c r="X49" i="12" s="1"/>
  <c r="K49" i="12"/>
  <c r="L49" i="12"/>
  <c r="M49" i="12"/>
  <c r="N49" i="12"/>
  <c r="O49" i="12"/>
  <c r="P49" i="12"/>
  <c r="Q49" i="12"/>
  <c r="R49" i="12"/>
  <c r="S49" i="12"/>
  <c r="T49" i="12"/>
  <c r="U49" i="12"/>
  <c r="V49" i="12"/>
  <c r="Y49" i="12"/>
  <c r="Z49" i="12"/>
  <c r="AA49" i="12"/>
  <c r="C50" i="12"/>
  <c r="D50" i="12"/>
  <c r="E50" i="12"/>
  <c r="F50" i="12"/>
  <c r="G50" i="12"/>
  <c r="H50" i="12"/>
  <c r="I50" i="12"/>
  <c r="J50" i="12"/>
  <c r="X50" i="12" s="1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Y50" i="12"/>
  <c r="Z50" i="12"/>
  <c r="AA50" i="12"/>
  <c r="B45" i="12"/>
  <c r="B46" i="12"/>
  <c r="B47" i="12"/>
  <c r="B48" i="12"/>
  <c r="B49" i="12"/>
  <c r="B45" i="4"/>
  <c r="B46" i="4"/>
  <c r="B47" i="4"/>
  <c r="B48" i="4"/>
  <c r="B49" i="4"/>
  <c r="B50" i="4"/>
  <c r="B46" i="3"/>
  <c r="B47" i="3"/>
  <c r="B48" i="3"/>
  <c r="B49" i="3"/>
  <c r="B46" i="2"/>
  <c r="B47" i="2"/>
  <c r="B48" i="2"/>
  <c r="B49" i="2"/>
  <c r="B50" i="2"/>
  <c r="B51" i="2"/>
  <c r="B44" i="2"/>
  <c r="B45" i="2"/>
  <c r="Y12" i="12" l="1"/>
  <c r="Z12" i="12"/>
  <c r="AA12" i="12"/>
  <c r="Y13" i="12"/>
  <c r="Z13" i="12"/>
  <c r="AA13" i="12"/>
  <c r="Y14" i="12"/>
  <c r="Z14" i="12"/>
  <c r="AA14" i="12"/>
  <c r="Y15" i="12"/>
  <c r="Z15" i="12"/>
  <c r="AA15" i="12"/>
  <c r="Y16" i="12"/>
  <c r="Z16" i="12"/>
  <c r="AA16" i="12"/>
  <c r="Y17" i="12"/>
  <c r="Z17" i="12"/>
  <c r="AA17" i="12"/>
  <c r="Y18" i="12"/>
  <c r="Z18" i="12"/>
  <c r="AA18" i="12"/>
  <c r="Y19" i="12"/>
  <c r="Z19" i="12"/>
  <c r="AA19" i="12"/>
  <c r="Y20" i="12"/>
  <c r="Z20" i="12"/>
  <c r="AA20" i="12"/>
  <c r="Y21" i="12"/>
  <c r="Z21" i="12"/>
  <c r="AA21" i="12"/>
  <c r="Y22" i="12"/>
  <c r="Z22" i="12"/>
  <c r="AA22" i="12"/>
  <c r="Y23" i="12"/>
  <c r="Z23" i="12"/>
  <c r="AA23" i="12"/>
  <c r="Y24" i="12"/>
  <c r="Z24" i="12"/>
  <c r="AA24" i="12"/>
  <c r="Y25" i="12"/>
  <c r="Z25" i="12"/>
  <c r="AA25" i="12"/>
  <c r="Y26" i="12"/>
  <c r="Z26" i="12"/>
  <c r="AA26" i="12"/>
  <c r="Y27" i="12"/>
  <c r="Z27" i="12"/>
  <c r="AA27" i="12"/>
  <c r="Y28" i="12"/>
  <c r="Z28" i="12"/>
  <c r="AA28" i="12"/>
  <c r="Y29" i="12"/>
  <c r="Z29" i="12"/>
  <c r="AA29" i="12"/>
  <c r="Y30" i="12"/>
  <c r="Z30" i="12"/>
  <c r="AA30" i="12"/>
  <c r="Y31" i="12"/>
  <c r="Z31" i="12"/>
  <c r="AA31" i="12"/>
  <c r="Y32" i="12"/>
  <c r="Z32" i="12"/>
  <c r="AA32" i="12"/>
  <c r="Y33" i="12"/>
  <c r="Z33" i="12"/>
  <c r="AA33" i="12"/>
  <c r="Y34" i="12"/>
  <c r="Z34" i="12"/>
  <c r="AA34" i="12"/>
  <c r="Y35" i="12"/>
  <c r="Z35" i="12"/>
  <c r="AA35" i="12"/>
  <c r="Y36" i="12"/>
  <c r="Z36" i="12"/>
  <c r="AA36" i="12"/>
  <c r="Y37" i="12"/>
  <c r="Z37" i="12"/>
  <c r="AA37" i="12"/>
  <c r="Y38" i="12"/>
  <c r="Z38" i="12"/>
  <c r="AA38" i="12"/>
  <c r="Y39" i="12"/>
  <c r="Z39" i="12"/>
  <c r="AA39" i="12"/>
  <c r="Y40" i="12"/>
  <c r="Z40" i="12"/>
  <c r="AA40" i="12"/>
  <c r="Y41" i="12"/>
  <c r="Z41" i="12"/>
  <c r="AA41" i="12"/>
  <c r="Y42" i="12"/>
  <c r="Z42" i="12"/>
  <c r="AA42" i="12"/>
  <c r="Y43" i="12"/>
  <c r="Z43" i="12"/>
  <c r="AA43" i="12"/>
  <c r="Y44" i="12"/>
  <c r="Z44" i="12"/>
  <c r="AA44" i="12"/>
  <c r="Y51" i="12"/>
  <c r="Z51" i="12"/>
  <c r="AA51" i="12"/>
  <c r="Y52" i="12"/>
  <c r="Z52" i="12"/>
  <c r="AA52" i="12"/>
  <c r="AA11" i="12"/>
  <c r="Z11" i="12"/>
  <c r="Y11" i="12"/>
  <c r="V64" i="12" l="1"/>
  <c r="V63" i="12"/>
  <c r="S63" i="12"/>
  <c r="S64" i="12"/>
  <c r="P64" i="12"/>
  <c r="P63" i="12"/>
  <c r="P59" i="4"/>
  <c r="P58" i="4"/>
  <c r="P57" i="4"/>
  <c r="P56" i="4"/>
  <c r="S59" i="4"/>
  <c r="S58" i="4"/>
  <c r="S57" i="4"/>
  <c r="S56" i="4"/>
  <c r="V59" i="4"/>
  <c r="V58" i="4"/>
  <c r="V57" i="4"/>
  <c r="V56" i="4"/>
  <c r="Y59" i="4"/>
  <c r="Y58" i="4"/>
  <c r="Y57" i="4"/>
  <c r="Y56" i="4"/>
  <c r="AB59" i="4"/>
  <c r="AB58" i="4"/>
  <c r="AB57" i="4"/>
  <c r="AB56" i="4"/>
  <c r="P59" i="3"/>
  <c r="P58" i="3"/>
  <c r="P57" i="3"/>
  <c r="P56" i="3"/>
  <c r="S59" i="3"/>
  <c r="S58" i="3"/>
  <c r="S57" i="3"/>
  <c r="S56" i="3"/>
  <c r="V59" i="3"/>
  <c r="V58" i="3"/>
  <c r="V57" i="3"/>
  <c r="V56" i="3"/>
  <c r="Y59" i="3"/>
  <c r="Y58" i="3"/>
  <c r="Y57" i="3"/>
  <c r="Y56" i="3"/>
  <c r="AB59" i="3"/>
  <c r="AB58" i="3"/>
  <c r="AB57" i="3"/>
  <c r="AB56" i="3"/>
  <c r="S56" i="2"/>
  <c r="V59" i="2"/>
  <c r="V58" i="2"/>
  <c r="V57" i="2"/>
  <c r="V56" i="2"/>
  <c r="Y59" i="2"/>
  <c r="Y58" i="2"/>
  <c r="Y57" i="2"/>
  <c r="Y56" i="2"/>
  <c r="AB59" i="2"/>
  <c r="AB58" i="2"/>
  <c r="AB57" i="2"/>
  <c r="AB56" i="2"/>
  <c r="P59" i="2" l="1"/>
  <c r="P58" i="2"/>
  <c r="P57" i="2"/>
  <c r="P56" i="2"/>
  <c r="S59" i="2"/>
  <c r="S58" i="2"/>
  <c r="S57" i="2"/>
  <c r="P59" i="1" l="1"/>
  <c r="P58" i="1"/>
  <c r="P57" i="1"/>
  <c r="P56" i="1"/>
  <c r="S59" i="1"/>
  <c r="S58" i="1"/>
  <c r="S57" i="1"/>
  <c r="S56" i="1"/>
  <c r="V59" i="1"/>
  <c r="V58" i="1"/>
  <c r="V57" i="1"/>
  <c r="V56" i="1"/>
  <c r="Y59" i="1"/>
  <c r="Y58" i="1"/>
  <c r="Y57" i="1"/>
  <c r="Y56" i="1"/>
  <c r="AB59" i="1"/>
  <c r="AB58" i="1"/>
  <c r="AB57" i="1"/>
  <c r="AB56" i="1"/>
  <c r="Q17" i="9"/>
  <c r="Q18" i="9"/>
  <c r="Q19" i="9"/>
  <c r="Q16" i="9"/>
  <c r="H22" i="11"/>
  <c r="P67" i="12"/>
  <c r="Y63" i="12"/>
  <c r="Y64" i="12"/>
  <c r="P62" i="12"/>
  <c r="P61" i="12"/>
  <c r="S62" i="12"/>
  <c r="S61" i="12"/>
  <c r="V62" i="12"/>
  <c r="V61" i="12"/>
  <c r="M69" i="12" l="1"/>
  <c r="C69" i="12"/>
  <c r="Y62" i="12" l="1"/>
  <c r="Y61" i="12"/>
  <c r="S12" i="12" l="1"/>
  <c r="T12" i="12"/>
  <c r="U12" i="12"/>
  <c r="V12" i="12"/>
  <c r="S13" i="12"/>
  <c r="T13" i="12"/>
  <c r="U13" i="12"/>
  <c r="V13" i="12"/>
  <c r="S14" i="12"/>
  <c r="T14" i="12"/>
  <c r="U14" i="12"/>
  <c r="V14" i="12"/>
  <c r="S15" i="12"/>
  <c r="T15" i="12"/>
  <c r="U15" i="12"/>
  <c r="V15" i="12"/>
  <c r="S16" i="12"/>
  <c r="T16" i="12"/>
  <c r="U16" i="12"/>
  <c r="V16" i="12"/>
  <c r="S17" i="12"/>
  <c r="T17" i="12"/>
  <c r="U17" i="12"/>
  <c r="V17" i="12"/>
  <c r="S18" i="12"/>
  <c r="T18" i="12"/>
  <c r="U18" i="12"/>
  <c r="V18" i="12"/>
  <c r="S19" i="12"/>
  <c r="T19" i="12"/>
  <c r="U19" i="12"/>
  <c r="V19" i="12"/>
  <c r="S20" i="12"/>
  <c r="T20" i="12"/>
  <c r="U20" i="12"/>
  <c r="V20" i="12"/>
  <c r="S21" i="12"/>
  <c r="T21" i="12"/>
  <c r="U21" i="12"/>
  <c r="V21" i="12"/>
  <c r="S22" i="12"/>
  <c r="T22" i="12"/>
  <c r="U22" i="12"/>
  <c r="V22" i="12"/>
  <c r="S23" i="12"/>
  <c r="T23" i="12"/>
  <c r="U23" i="12"/>
  <c r="V23" i="12"/>
  <c r="S24" i="12"/>
  <c r="T24" i="12"/>
  <c r="U24" i="12"/>
  <c r="V24" i="12"/>
  <c r="S25" i="12"/>
  <c r="T25" i="12"/>
  <c r="U25" i="12"/>
  <c r="V25" i="12"/>
  <c r="S26" i="12"/>
  <c r="T26" i="12"/>
  <c r="U26" i="12"/>
  <c r="V26" i="12"/>
  <c r="S27" i="12"/>
  <c r="T27" i="12"/>
  <c r="U27" i="12"/>
  <c r="V27" i="12"/>
  <c r="S28" i="12"/>
  <c r="T28" i="12"/>
  <c r="U28" i="12"/>
  <c r="V28" i="12"/>
  <c r="S29" i="12"/>
  <c r="T29" i="12"/>
  <c r="U29" i="12"/>
  <c r="V29" i="12"/>
  <c r="S30" i="12"/>
  <c r="T30" i="12"/>
  <c r="U30" i="12"/>
  <c r="V30" i="12"/>
  <c r="S31" i="12"/>
  <c r="T31" i="12"/>
  <c r="U31" i="12"/>
  <c r="V31" i="12"/>
  <c r="S32" i="12"/>
  <c r="T32" i="12"/>
  <c r="U32" i="12"/>
  <c r="V32" i="12"/>
  <c r="S33" i="12"/>
  <c r="T33" i="12"/>
  <c r="U33" i="12"/>
  <c r="V33" i="12"/>
  <c r="S34" i="12"/>
  <c r="T34" i="12"/>
  <c r="U34" i="12"/>
  <c r="V34" i="12"/>
  <c r="S35" i="12"/>
  <c r="T35" i="12"/>
  <c r="U35" i="12"/>
  <c r="V35" i="12"/>
  <c r="S36" i="12"/>
  <c r="T36" i="12"/>
  <c r="U36" i="12"/>
  <c r="V36" i="12"/>
  <c r="S37" i="12"/>
  <c r="T37" i="12"/>
  <c r="U37" i="12"/>
  <c r="V37" i="12"/>
  <c r="S38" i="12"/>
  <c r="T38" i="12"/>
  <c r="U38" i="12"/>
  <c r="V38" i="12"/>
  <c r="S39" i="12"/>
  <c r="T39" i="12"/>
  <c r="U39" i="12"/>
  <c r="V39" i="12"/>
  <c r="S40" i="12"/>
  <c r="T40" i="12"/>
  <c r="U40" i="12"/>
  <c r="V40" i="12"/>
  <c r="S41" i="12"/>
  <c r="T41" i="12"/>
  <c r="U41" i="12"/>
  <c r="V41" i="12"/>
  <c r="S42" i="12"/>
  <c r="T42" i="12"/>
  <c r="U42" i="12"/>
  <c r="V42" i="12"/>
  <c r="S43" i="12"/>
  <c r="T43" i="12"/>
  <c r="U43" i="12"/>
  <c r="V43" i="12"/>
  <c r="S44" i="12"/>
  <c r="T44" i="12"/>
  <c r="U44" i="12"/>
  <c r="V44" i="12"/>
  <c r="S51" i="12"/>
  <c r="T51" i="12"/>
  <c r="U51" i="12"/>
  <c r="V51" i="12"/>
  <c r="S52" i="12"/>
  <c r="T52" i="12"/>
  <c r="U52" i="12"/>
  <c r="V52" i="12"/>
  <c r="V11" i="12"/>
  <c r="U11" i="12"/>
  <c r="T11" i="12"/>
  <c r="S11" i="12"/>
  <c r="O12" i="12"/>
  <c r="P12" i="12"/>
  <c r="Q12" i="12"/>
  <c r="R12" i="12"/>
  <c r="O13" i="12"/>
  <c r="P13" i="12"/>
  <c r="Q13" i="12"/>
  <c r="R13" i="12"/>
  <c r="O14" i="12"/>
  <c r="P14" i="12"/>
  <c r="Q14" i="12"/>
  <c r="R14" i="12"/>
  <c r="O15" i="12"/>
  <c r="P15" i="12"/>
  <c r="Q15" i="12"/>
  <c r="R15" i="12"/>
  <c r="O16" i="12"/>
  <c r="P16" i="12"/>
  <c r="Q16" i="12"/>
  <c r="R16" i="12"/>
  <c r="O17" i="12"/>
  <c r="P17" i="12"/>
  <c r="Q17" i="12"/>
  <c r="R17" i="12"/>
  <c r="O18" i="12"/>
  <c r="P18" i="12"/>
  <c r="Q18" i="12"/>
  <c r="R18" i="12"/>
  <c r="O19" i="12"/>
  <c r="P19" i="12"/>
  <c r="Q19" i="12"/>
  <c r="R19" i="12"/>
  <c r="O20" i="12"/>
  <c r="P20" i="12"/>
  <c r="Q20" i="12"/>
  <c r="R20" i="12"/>
  <c r="O21" i="12"/>
  <c r="P21" i="12"/>
  <c r="Q21" i="12"/>
  <c r="R21" i="12"/>
  <c r="O22" i="12"/>
  <c r="P22" i="12"/>
  <c r="Q22" i="12"/>
  <c r="R22" i="12"/>
  <c r="O23" i="12"/>
  <c r="P23" i="12"/>
  <c r="Q23" i="12"/>
  <c r="R23" i="12"/>
  <c r="O24" i="12"/>
  <c r="P24" i="12"/>
  <c r="Q24" i="12"/>
  <c r="R24" i="12"/>
  <c r="O25" i="12"/>
  <c r="P25" i="12"/>
  <c r="Q25" i="12"/>
  <c r="R25" i="12"/>
  <c r="O26" i="12"/>
  <c r="P26" i="12"/>
  <c r="Q26" i="12"/>
  <c r="R26" i="12"/>
  <c r="O27" i="12"/>
  <c r="P27" i="12"/>
  <c r="Q27" i="12"/>
  <c r="R27" i="12"/>
  <c r="O28" i="12"/>
  <c r="P28" i="12"/>
  <c r="Q28" i="12"/>
  <c r="R28" i="12"/>
  <c r="O29" i="12"/>
  <c r="P29" i="12"/>
  <c r="Q29" i="12"/>
  <c r="R29" i="12"/>
  <c r="O30" i="12"/>
  <c r="P30" i="12"/>
  <c r="Q30" i="12"/>
  <c r="R30" i="12"/>
  <c r="O31" i="12"/>
  <c r="P31" i="12"/>
  <c r="Q31" i="12"/>
  <c r="R31" i="12"/>
  <c r="O32" i="12"/>
  <c r="P32" i="12"/>
  <c r="Q32" i="12"/>
  <c r="R32" i="12"/>
  <c r="O33" i="12"/>
  <c r="P33" i="12"/>
  <c r="Q33" i="12"/>
  <c r="R33" i="12"/>
  <c r="O34" i="12"/>
  <c r="P34" i="12"/>
  <c r="Q34" i="12"/>
  <c r="R34" i="12"/>
  <c r="O35" i="12"/>
  <c r="P35" i="12"/>
  <c r="Q35" i="12"/>
  <c r="R35" i="12"/>
  <c r="O36" i="12"/>
  <c r="P36" i="12"/>
  <c r="Q36" i="12"/>
  <c r="R36" i="12"/>
  <c r="O37" i="12"/>
  <c r="P37" i="12"/>
  <c r="Q37" i="12"/>
  <c r="R37" i="12"/>
  <c r="O38" i="12"/>
  <c r="P38" i="12"/>
  <c r="Q38" i="12"/>
  <c r="R38" i="12"/>
  <c r="O39" i="12"/>
  <c r="P39" i="12"/>
  <c r="Q39" i="12"/>
  <c r="R39" i="12"/>
  <c r="O40" i="12"/>
  <c r="P40" i="12"/>
  <c r="Q40" i="12"/>
  <c r="R40" i="12"/>
  <c r="O41" i="12"/>
  <c r="P41" i="12"/>
  <c r="Q41" i="12"/>
  <c r="R41" i="12"/>
  <c r="O42" i="12"/>
  <c r="P42" i="12"/>
  <c r="Q42" i="12"/>
  <c r="R42" i="12"/>
  <c r="O43" i="12"/>
  <c r="P43" i="12"/>
  <c r="Q43" i="12"/>
  <c r="R43" i="12"/>
  <c r="O44" i="12"/>
  <c r="P44" i="12"/>
  <c r="Q44" i="12"/>
  <c r="R44" i="12"/>
  <c r="O51" i="12"/>
  <c r="P51" i="12"/>
  <c r="Q51" i="12"/>
  <c r="R51" i="12"/>
  <c r="O52" i="12"/>
  <c r="P52" i="12"/>
  <c r="Q52" i="12"/>
  <c r="R52" i="12"/>
  <c r="R11" i="12"/>
  <c r="Q11" i="12"/>
  <c r="P11" i="12"/>
  <c r="O11" i="12"/>
  <c r="G12" i="12"/>
  <c r="H12" i="12"/>
  <c r="I12" i="12"/>
  <c r="J12" i="12"/>
  <c r="X12" i="12" s="1"/>
  <c r="G13" i="12"/>
  <c r="H13" i="12"/>
  <c r="I13" i="12"/>
  <c r="J13" i="12"/>
  <c r="X13" i="12" s="1"/>
  <c r="G14" i="12"/>
  <c r="H14" i="12"/>
  <c r="I14" i="12"/>
  <c r="J14" i="12"/>
  <c r="X14" i="12" s="1"/>
  <c r="G15" i="12"/>
  <c r="H15" i="12"/>
  <c r="I15" i="12"/>
  <c r="J15" i="12"/>
  <c r="X15" i="12" s="1"/>
  <c r="G16" i="12"/>
  <c r="H16" i="12"/>
  <c r="I16" i="12"/>
  <c r="J16" i="12"/>
  <c r="X16" i="12" s="1"/>
  <c r="G17" i="12"/>
  <c r="H17" i="12"/>
  <c r="I17" i="12"/>
  <c r="J17" i="12"/>
  <c r="X17" i="12" s="1"/>
  <c r="G18" i="12"/>
  <c r="H18" i="12"/>
  <c r="I18" i="12"/>
  <c r="J18" i="12"/>
  <c r="X18" i="12" s="1"/>
  <c r="G19" i="12"/>
  <c r="H19" i="12"/>
  <c r="I19" i="12"/>
  <c r="J19" i="12"/>
  <c r="X19" i="12" s="1"/>
  <c r="G20" i="12"/>
  <c r="H20" i="12"/>
  <c r="I20" i="12"/>
  <c r="J20" i="12"/>
  <c r="X20" i="12" s="1"/>
  <c r="G21" i="12"/>
  <c r="H21" i="12"/>
  <c r="I21" i="12"/>
  <c r="J21" i="12"/>
  <c r="X21" i="12" s="1"/>
  <c r="G22" i="12"/>
  <c r="H22" i="12"/>
  <c r="I22" i="12"/>
  <c r="J22" i="12"/>
  <c r="X22" i="12" s="1"/>
  <c r="G23" i="12"/>
  <c r="H23" i="12"/>
  <c r="I23" i="12"/>
  <c r="J23" i="12"/>
  <c r="X23" i="12" s="1"/>
  <c r="G24" i="12"/>
  <c r="H24" i="12"/>
  <c r="I24" i="12"/>
  <c r="J24" i="12"/>
  <c r="X24" i="12" s="1"/>
  <c r="G25" i="12"/>
  <c r="H25" i="12"/>
  <c r="I25" i="12"/>
  <c r="J25" i="12"/>
  <c r="X25" i="12" s="1"/>
  <c r="G26" i="12"/>
  <c r="H26" i="12"/>
  <c r="I26" i="12"/>
  <c r="J26" i="12"/>
  <c r="X26" i="12" s="1"/>
  <c r="G27" i="12"/>
  <c r="H27" i="12"/>
  <c r="I27" i="12"/>
  <c r="J27" i="12"/>
  <c r="X27" i="12" s="1"/>
  <c r="G28" i="12"/>
  <c r="H28" i="12"/>
  <c r="I28" i="12"/>
  <c r="J28" i="12"/>
  <c r="X28" i="12" s="1"/>
  <c r="G29" i="12"/>
  <c r="H29" i="12"/>
  <c r="I29" i="12"/>
  <c r="J29" i="12"/>
  <c r="X29" i="12" s="1"/>
  <c r="G30" i="12"/>
  <c r="H30" i="12"/>
  <c r="I30" i="12"/>
  <c r="J30" i="12"/>
  <c r="X30" i="12" s="1"/>
  <c r="G31" i="12"/>
  <c r="H31" i="12"/>
  <c r="I31" i="12"/>
  <c r="J31" i="12"/>
  <c r="X31" i="12" s="1"/>
  <c r="G32" i="12"/>
  <c r="H32" i="12"/>
  <c r="I32" i="12"/>
  <c r="J32" i="12"/>
  <c r="X32" i="12" s="1"/>
  <c r="G33" i="12"/>
  <c r="H33" i="12"/>
  <c r="I33" i="12"/>
  <c r="J33" i="12"/>
  <c r="X33" i="12" s="1"/>
  <c r="G34" i="12"/>
  <c r="H34" i="12"/>
  <c r="I34" i="12"/>
  <c r="J34" i="12"/>
  <c r="X34" i="12" s="1"/>
  <c r="G35" i="12"/>
  <c r="H35" i="12"/>
  <c r="I35" i="12"/>
  <c r="J35" i="12"/>
  <c r="X35" i="12" s="1"/>
  <c r="G36" i="12"/>
  <c r="H36" i="12"/>
  <c r="I36" i="12"/>
  <c r="J36" i="12"/>
  <c r="X36" i="12" s="1"/>
  <c r="G37" i="12"/>
  <c r="H37" i="12"/>
  <c r="I37" i="12"/>
  <c r="J37" i="12"/>
  <c r="X37" i="12" s="1"/>
  <c r="G38" i="12"/>
  <c r="H38" i="12"/>
  <c r="I38" i="12"/>
  <c r="J38" i="12"/>
  <c r="X38" i="12" s="1"/>
  <c r="G39" i="12"/>
  <c r="H39" i="12"/>
  <c r="I39" i="12"/>
  <c r="J39" i="12"/>
  <c r="X39" i="12" s="1"/>
  <c r="G40" i="12"/>
  <c r="H40" i="12"/>
  <c r="I40" i="12"/>
  <c r="J40" i="12"/>
  <c r="X40" i="12" s="1"/>
  <c r="G41" i="12"/>
  <c r="H41" i="12"/>
  <c r="I41" i="12"/>
  <c r="J41" i="12"/>
  <c r="X41" i="12" s="1"/>
  <c r="G42" i="12"/>
  <c r="H42" i="12"/>
  <c r="I42" i="12"/>
  <c r="J42" i="12"/>
  <c r="X42" i="12" s="1"/>
  <c r="G43" i="12"/>
  <c r="H43" i="12"/>
  <c r="I43" i="12"/>
  <c r="J43" i="12"/>
  <c r="X43" i="12" s="1"/>
  <c r="G44" i="12"/>
  <c r="H44" i="12"/>
  <c r="I44" i="12"/>
  <c r="J44" i="12"/>
  <c r="X44" i="12" s="1"/>
  <c r="G51" i="12"/>
  <c r="H51" i="12"/>
  <c r="I51" i="12"/>
  <c r="J51" i="12"/>
  <c r="X51" i="12" s="1"/>
  <c r="G52" i="12"/>
  <c r="H52" i="12"/>
  <c r="I52" i="12"/>
  <c r="J52" i="12"/>
  <c r="X52" i="12" s="1"/>
  <c r="K12" i="12"/>
  <c r="L12" i="12"/>
  <c r="M12" i="12"/>
  <c r="N12" i="12"/>
  <c r="K13" i="12"/>
  <c r="L13" i="12"/>
  <c r="M13" i="12"/>
  <c r="N13" i="12"/>
  <c r="K14" i="12"/>
  <c r="L14" i="12"/>
  <c r="M14" i="12"/>
  <c r="N14" i="12"/>
  <c r="K15" i="12"/>
  <c r="L15" i="12"/>
  <c r="M15" i="12"/>
  <c r="N15" i="12"/>
  <c r="K16" i="12"/>
  <c r="L16" i="12"/>
  <c r="M16" i="12"/>
  <c r="N16" i="12"/>
  <c r="K17" i="12"/>
  <c r="L17" i="12"/>
  <c r="M17" i="12"/>
  <c r="N17" i="12"/>
  <c r="K18" i="12"/>
  <c r="L18" i="12"/>
  <c r="M18" i="12"/>
  <c r="N18" i="12"/>
  <c r="K19" i="12"/>
  <c r="L19" i="12"/>
  <c r="M19" i="12"/>
  <c r="N19" i="12"/>
  <c r="K20" i="12"/>
  <c r="L20" i="12"/>
  <c r="M20" i="12"/>
  <c r="N20" i="12"/>
  <c r="K21" i="12"/>
  <c r="L21" i="12"/>
  <c r="M21" i="12"/>
  <c r="N21" i="12"/>
  <c r="K22" i="12"/>
  <c r="L22" i="12"/>
  <c r="M22" i="12"/>
  <c r="N22" i="12"/>
  <c r="K23" i="12"/>
  <c r="L23" i="12"/>
  <c r="M23" i="12"/>
  <c r="N23" i="12"/>
  <c r="K24" i="12"/>
  <c r="L24" i="12"/>
  <c r="M24" i="12"/>
  <c r="N24" i="12"/>
  <c r="K25" i="12"/>
  <c r="L25" i="12"/>
  <c r="M25" i="12"/>
  <c r="N25" i="12"/>
  <c r="K26" i="12"/>
  <c r="L26" i="12"/>
  <c r="M26" i="12"/>
  <c r="N26" i="12"/>
  <c r="K27" i="12"/>
  <c r="L27" i="12"/>
  <c r="M27" i="12"/>
  <c r="N27" i="12"/>
  <c r="K28" i="12"/>
  <c r="L28" i="12"/>
  <c r="M28" i="12"/>
  <c r="N28" i="12"/>
  <c r="K29" i="12"/>
  <c r="L29" i="12"/>
  <c r="M29" i="12"/>
  <c r="N29" i="12"/>
  <c r="K30" i="12"/>
  <c r="L30" i="12"/>
  <c r="M30" i="12"/>
  <c r="N30" i="12"/>
  <c r="K31" i="12"/>
  <c r="L31" i="12"/>
  <c r="M31" i="12"/>
  <c r="N31" i="12"/>
  <c r="K32" i="12"/>
  <c r="L32" i="12"/>
  <c r="M32" i="12"/>
  <c r="N32" i="12"/>
  <c r="K33" i="12"/>
  <c r="L33" i="12"/>
  <c r="M33" i="12"/>
  <c r="N33" i="12"/>
  <c r="K34" i="12"/>
  <c r="L34" i="12"/>
  <c r="M34" i="12"/>
  <c r="N34" i="12"/>
  <c r="K35" i="12"/>
  <c r="L35" i="12"/>
  <c r="M35" i="12"/>
  <c r="N35" i="12"/>
  <c r="K36" i="12"/>
  <c r="L36" i="12"/>
  <c r="M36" i="12"/>
  <c r="N36" i="12"/>
  <c r="K37" i="12"/>
  <c r="L37" i="12"/>
  <c r="M37" i="12"/>
  <c r="N37" i="12"/>
  <c r="K38" i="12"/>
  <c r="L38" i="12"/>
  <c r="M38" i="12"/>
  <c r="N38" i="12"/>
  <c r="K39" i="12"/>
  <c r="L39" i="12"/>
  <c r="M39" i="12"/>
  <c r="N39" i="12"/>
  <c r="K40" i="12"/>
  <c r="L40" i="12"/>
  <c r="M40" i="12"/>
  <c r="N40" i="12"/>
  <c r="K41" i="12"/>
  <c r="L41" i="12"/>
  <c r="M41" i="12"/>
  <c r="N41" i="12"/>
  <c r="K42" i="12"/>
  <c r="L42" i="12"/>
  <c r="M42" i="12"/>
  <c r="N42" i="12"/>
  <c r="K43" i="12"/>
  <c r="L43" i="12"/>
  <c r="M43" i="12"/>
  <c r="N43" i="12"/>
  <c r="K44" i="12"/>
  <c r="L44" i="12"/>
  <c r="M44" i="12"/>
  <c r="N44" i="12"/>
  <c r="K51" i="12"/>
  <c r="L51" i="12"/>
  <c r="M51" i="12"/>
  <c r="N51" i="12"/>
  <c r="K52" i="12"/>
  <c r="L52" i="12"/>
  <c r="M52" i="12"/>
  <c r="N52" i="12"/>
  <c r="M11" i="12"/>
  <c r="C12" i="12"/>
  <c r="D12" i="12"/>
  <c r="E12" i="12"/>
  <c r="F12" i="12"/>
  <c r="W12" i="12" s="1"/>
  <c r="C13" i="12"/>
  <c r="D13" i="12"/>
  <c r="E13" i="12"/>
  <c r="F13" i="12"/>
  <c r="W13" i="12" s="1"/>
  <c r="C14" i="12"/>
  <c r="D14" i="12"/>
  <c r="E14" i="12"/>
  <c r="F14" i="12"/>
  <c r="W14" i="12" s="1"/>
  <c r="C15" i="12"/>
  <c r="D15" i="12"/>
  <c r="E15" i="12"/>
  <c r="F15" i="12"/>
  <c r="W15" i="12" s="1"/>
  <c r="C16" i="12"/>
  <c r="D16" i="12"/>
  <c r="E16" i="12"/>
  <c r="F16" i="12"/>
  <c r="W16" i="12" s="1"/>
  <c r="C17" i="12"/>
  <c r="D17" i="12"/>
  <c r="E17" i="12"/>
  <c r="F17" i="12"/>
  <c r="W17" i="12" s="1"/>
  <c r="C18" i="12"/>
  <c r="D18" i="12"/>
  <c r="E18" i="12"/>
  <c r="F18" i="12"/>
  <c r="W18" i="12" s="1"/>
  <c r="C19" i="12"/>
  <c r="D19" i="12"/>
  <c r="E19" i="12"/>
  <c r="F19" i="12"/>
  <c r="W19" i="12" s="1"/>
  <c r="C20" i="12"/>
  <c r="D20" i="12"/>
  <c r="E20" i="12"/>
  <c r="F20" i="12"/>
  <c r="W20" i="12" s="1"/>
  <c r="C21" i="12"/>
  <c r="D21" i="12"/>
  <c r="E21" i="12"/>
  <c r="F21" i="12"/>
  <c r="W21" i="12" s="1"/>
  <c r="C22" i="12"/>
  <c r="D22" i="12"/>
  <c r="E22" i="12"/>
  <c r="F22" i="12"/>
  <c r="W22" i="12" s="1"/>
  <c r="C23" i="12"/>
  <c r="D23" i="12"/>
  <c r="E23" i="12"/>
  <c r="F23" i="12"/>
  <c r="W23" i="12" s="1"/>
  <c r="C24" i="12"/>
  <c r="D24" i="12"/>
  <c r="E24" i="12"/>
  <c r="F24" i="12"/>
  <c r="W24" i="12" s="1"/>
  <c r="C25" i="12"/>
  <c r="D25" i="12"/>
  <c r="E25" i="12"/>
  <c r="F25" i="12"/>
  <c r="W25" i="12" s="1"/>
  <c r="C26" i="12"/>
  <c r="D26" i="12"/>
  <c r="E26" i="12"/>
  <c r="F26" i="12"/>
  <c r="W26" i="12" s="1"/>
  <c r="C27" i="12"/>
  <c r="D27" i="12"/>
  <c r="E27" i="12"/>
  <c r="F27" i="12"/>
  <c r="W27" i="12" s="1"/>
  <c r="C28" i="12"/>
  <c r="D28" i="12"/>
  <c r="E28" i="12"/>
  <c r="F28" i="12"/>
  <c r="W28" i="12" s="1"/>
  <c r="C29" i="12"/>
  <c r="D29" i="12"/>
  <c r="E29" i="12"/>
  <c r="F29" i="12"/>
  <c r="W29" i="12" s="1"/>
  <c r="C30" i="12"/>
  <c r="D30" i="12"/>
  <c r="E30" i="12"/>
  <c r="F30" i="12"/>
  <c r="W30" i="12" s="1"/>
  <c r="C31" i="12"/>
  <c r="D31" i="12"/>
  <c r="E31" i="12"/>
  <c r="F31" i="12"/>
  <c r="W31" i="12" s="1"/>
  <c r="C32" i="12"/>
  <c r="D32" i="12"/>
  <c r="E32" i="12"/>
  <c r="F32" i="12"/>
  <c r="W32" i="12" s="1"/>
  <c r="C33" i="12"/>
  <c r="D33" i="12"/>
  <c r="E33" i="12"/>
  <c r="F33" i="12"/>
  <c r="W33" i="12" s="1"/>
  <c r="C34" i="12"/>
  <c r="D34" i="12"/>
  <c r="E34" i="12"/>
  <c r="F34" i="12"/>
  <c r="W34" i="12" s="1"/>
  <c r="C35" i="12"/>
  <c r="D35" i="12"/>
  <c r="E35" i="12"/>
  <c r="F35" i="12"/>
  <c r="W35" i="12" s="1"/>
  <c r="C36" i="12"/>
  <c r="D36" i="12"/>
  <c r="E36" i="12"/>
  <c r="F36" i="12"/>
  <c r="W36" i="12" s="1"/>
  <c r="C37" i="12"/>
  <c r="D37" i="12"/>
  <c r="E37" i="12"/>
  <c r="F37" i="12"/>
  <c r="W37" i="12" s="1"/>
  <c r="C38" i="12"/>
  <c r="D38" i="12"/>
  <c r="E38" i="12"/>
  <c r="F38" i="12"/>
  <c r="W38" i="12" s="1"/>
  <c r="C39" i="12"/>
  <c r="D39" i="12"/>
  <c r="E39" i="12"/>
  <c r="F39" i="12"/>
  <c r="W39" i="12" s="1"/>
  <c r="C40" i="12"/>
  <c r="D40" i="12"/>
  <c r="E40" i="12"/>
  <c r="F40" i="12"/>
  <c r="W40" i="12" s="1"/>
  <c r="C41" i="12"/>
  <c r="D41" i="12"/>
  <c r="E41" i="12"/>
  <c r="F41" i="12"/>
  <c r="W41" i="12" s="1"/>
  <c r="C42" i="12"/>
  <c r="D42" i="12"/>
  <c r="E42" i="12"/>
  <c r="F42" i="12"/>
  <c r="W42" i="12" s="1"/>
  <c r="C43" i="12"/>
  <c r="D43" i="12"/>
  <c r="E43" i="12"/>
  <c r="F43" i="12"/>
  <c r="W43" i="12" s="1"/>
  <c r="C44" i="12"/>
  <c r="D44" i="12"/>
  <c r="E44" i="12"/>
  <c r="F44" i="12"/>
  <c r="W44" i="12" s="1"/>
  <c r="C51" i="12"/>
  <c r="D51" i="12"/>
  <c r="E51" i="12"/>
  <c r="F51" i="12"/>
  <c r="W51" i="12" s="1"/>
  <c r="C52" i="12"/>
  <c r="D52" i="12"/>
  <c r="E52" i="12"/>
  <c r="F52" i="12"/>
  <c r="W52" i="12" s="1"/>
  <c r="K11" i="12"/>
  <c r="L11" i="12"/>
  <c r="J11" i="12"/>
  <c r="X11" i="12" s="1"/>
  <c r="I11" i="12"/>
  <c r="H11" i="12"/>
  <c r="G11" i="12"/>
  <c r="F11" i="12"/>
  <c r="W11" i="12" s="1"/>
  <c r="E11" i="12"/>
  <c r="D11" i="12"/>
  <c r="C11" i="12"/>
  <c r="C61" i="4"/>
  <c r="R60" i="4"/>
  <c r="K60" i="4"/>
  <c r="L56" i="4"/>
  <c r="B53" i="4"/>
  <c r="AF53" i="4" s="1"/>
  <c r="B52" i="4"/>
  <c r="AF52" i="4" s="1"/>
  <c r="B51" i="4"/>
  <c r="AF51" i="4" s="1"/>
  <c r="AF50" i="4"/>
  <c r="AF49" i="4"/>
  <c r="AF48" i="4"/>
  <c r="AF45" i="4"/>
  <c r="B44" i="4"/>
  <c r="AF44" i="4" s="1"/>
  <c r="B43" i="4"/>
  <c r="AF43" i="4" s="1"/>
  <c r="B42" i="4"/>
  <c r="AF42" i="4" s="1"/>
  <c r="B41" i="4"/>
  <c r="AF41" i="4" s="1"/>
  <c r="B40" i="4"/>
  <c r="AF40" i="4" s="1"/>
  <c r="B39" i="4"/>
  <c r="AF39" i="4" s="1"/>
  <c r="B38" i="4"/>
  <c r="AF38" i="4" s="1"/>
  <c r="B37" i="4"/>
  <c r="AF37" i="4" s="1"/>
  <c r="B36" i="4"/>
  <c r="AF36" i="4" s="1"/>
  <c r="B35" i="4"/>
  <c r="AF35" i="4" s="1"/>
  <c r="B34" i="4"/>
  <c r="AF34" i="4" s="1"/>
  <c r="B33" i="4"/>
  <c r="AF33" i="4" s="1"/>
  <c r="B32" i="4"/>
  <c r="AF32" i="4" s="1"/>
  <c r="B31" i="4"/>
  <c r="AF31" i="4" s="1"/>
  <c r="B30" i="4"/>
  <c r="AF30" i="4" s="1"/>
  <c r="B29" i="4"/>
  <c r="AF29" i="4" s="1"/>
  <c r="B28" i="4"/>
  <c r="AF28" i="4" s="1"/>
  <c r="B27" i="4"/>
  <c r="AF27" i="4" s="1"/>
  <c r="B26" i="4"/>
  <c r="AF26" i="4" s="1"/>
  <c r="B25" i="4"/>
  <c r="AF25" i="4" s="1"/>
  <c r="B24" i="4"/>
  <c r="AF24" i="4" s="1"/>
  <c r="B23" i="4"/>
  <c r="AF23" i="4" s="1"/>
  <c r="B22" i="4"/>
  <c r="AF22" i="4" s="1"/>
  <c r="B21" i="4"/>
  <c r="AF21" i="4" s="1"/>
  <c r="B20" i="4"/>
  <c r="AF20" i="4" s="1"/>
  <c r="B19" i="4"/>
  <c r="AF19" i="4" s="1"/>
  <c r="B18" i="4"/>
  <c r="AF18" i="4" s="1"/>
  <c r="B17" i="4"/>
  <c r="AF17" i="4" s="1"/>
  <c r="B16" i="4"/>
  <c r="AF16" i="4" s="1"/>
  <c r="B15" i="4"/>
  <c r="AF15" i="4" s="1"/>
  <c r="B14" i="4"/>
  <c r="AF14" i="4" s="1"/>
  <c r="B13" i="4"/>
  <c r="AF13" i="4" s="1"/>
  <c r="B12" i="4"/>
  <c r="AF12" i="4" s="1"/>
  <c r="AA11" i="4"/>
  <c r="Z11" i="4"/>
  <c r="X11" i="4"/>
  <c r="W11" i="4"/>
  <c r="V11" i="4"/>
  <c r="U11" i="4"/>
  <c r="S11" i="4"/>
  <c r="R11" i="4"/>
  <c r="Q11" i="4"/>
  <c r="P11" i="4"/>
  <c r="N11" i="4"/>
  <c r="M11" i="4"/>
  <c r="L11" i="4"/>
  <c r="K11" i="4"/>
  <c r="J11" i="4"/>
  <c r="H11" i="4"/>
  <c r="G11" i="4"/>
  <c r="F11" i="4"/>
  <c r="E11" i="4"/>
  <c r="D11" i="4"/>
  <c r="C11" i="4"/>
  <c r="Z10" i="4"/>
  <c r="U10" i="4"/>
  <c r="P10" i="4"/>
  <c r="J10" i="4"/>
  <c r="C10" i="4"/>
  <c r="S7" i="4"/>
  <c r="B61" i="4" s="1"/>
  <c r="C7" i="4"/>
  <c r="S6" i="4"/>
  <c r="R6" i="4"/>
  <c r="J6" i="4"/>
  <c r="C6" i="4"/>
  <c r="T4" i="4"/>
  <c r="B3" i="4"/>
  <c r="B2" i="4"/>
  <c r="AD1" i="4"/>
  <c r="B1" i="4"/>
  <c r="AD1" i="3"/>
  <c r="C61" i="3"/>
  <c r="R60" i="3"/>
  <c r="K60" i="3"/>
  <c r="L56" i="3"/>
  <c r="B53" i="3"/>
  <c r="AF53" i="3" s="1"/>
  <c r="B52" i="3"/>
  <c r="AF52" i="3" s="1"/>
  <c r="B51" i="3"/>
  <c r="AF51" i="3" s="1"/>
  <c r="B50" i="3"/>
  <c r="AF50" i="3" s="1"/>
  <c r="AF49" i="3"/>
  <c r="AF48" i="3"/>
  <c r="B45" i="3"/>
  <c r="AF45" i="3" s="1"/>
  <c r="B44" i="3"/>
  <c r="AF44" i="3" s="1"/>
  <c r="B43" i="3"/>
  <c r="AF43" i="3" s="1"/>
  <c r="B42" i="3"/>
  <c r="AF42" i="3" s="1"/>
  <c r="B41" i="3"/>
  <c r="AF41" i="3" s="1"/>
  <c r="B40" i="3"/>
  <c r="AF40" i="3" s="1"/>
  <c r="B39" i="3"/>
  <c r="AF39" i="3" s="1"/>
  <c r="B38" i="3"/>
  <c r="AF38" i="3" s="1"/>
  <c r="B37" i="3"/>
  <c r="AF37" i="3" s="1"/>
  <c r="B36" i="3"/>
  <c r="AF36" i="3" s="1"/>
  <c r="B35" i="3"/>
  <c r="AF35" i="3" s="1"/>
  <c r="B34" i="3"/>
  <c r="AF34" i="3" s="1"/>
  <c r="B33" i="3"/>
  <c r="AF33" i="3" s="1"/>
  <c r="B32" i="3"/>
  <c r="AF32" i="3" s="1"/>
  <c r="B31" i="3"/>
  <c r="AF31" i="3" s="1"/>
  <c r="B30" i="3"/>
  <c r="AF30" i="3" s="1"/>
  <c r="B29" i="3"/>
  <c r="AF29" i="3" s="1"/>
  <c r="B28" i="3"/>
  <c r="AF28" i="3" s="1"/>
  <c r="B27" i="3"/>
  <c r="AF27" i="3" s="1"/>
  <c r="B26" i="3"/>
  <c r="AF26" i="3" s="1"/>
  <c r="B25" i="3"/>
  <c r="AF25" i="3" s="1"/>
  <c r="B24" i="3"/>
  <c r="AF24" i="3" s="1"/>
  <c r="B23" i="3"/>
  <c r="AF23" i="3" s="1"/>
  <c r="B22" i="3"/>
  <c r="AF22" i="3" s="1"/>
  <c r="B21" i="3"/>
  <c r="AF21" i="3" s="1"/>
  <c r="B20" i="3"/>
  <c r="AF20" i="3" s="1"/>
  <c r="B19" i="3"/>
  <c r="AF19" i="3" s="1"/>
  <c r="B18" i="3"/>
  <c r="AF18" i="3" s="1"/>
  <c r="B17" i="3"/>
  <c r="AF17" i="3" s="1"/>
  <c r="B16" i="3"/>
  <c r="AF16" i="3" s="1"/>
  <c r="B15" i="3"/>
  <c r="AF15" i="3" s="1"/>
  <c r="B14" i="3"/>
  <c r="AF14" i="3" s="1"/>
  <c r="B13" i="3"/>
  <c r="AF13" i="3" s="1"/>
  <c r="B12" i="3"/>
  <c r="AF12" i="3" s="1"/>
  <c r="AA11" i="3"/>
  <c r="Z11" i="3"/>
  <c r="X11" i="3"/>
  <c r="W11" i="3"/>
  <c r="V11" i="3"/>
  <c r="U11" i="3"/>
  <c r="S11" i="3"/>
  <c r="R11" i="3"/>
  <c r="Q11" i="3"/>
  <c r="P11" i="3"/>
  <c r="N11" i="3"/>
  <c r="M11" i="3"/>
  <c r="L11" i="3"/>
  <c r="K11" i="3"/>
  <c r="J11" i="3"/>
  <c r="H11" i="3"/>
  <c r="G11" i="3"/>
  <c r="F11" i="3"/>
  <c r="E11" i="3"/>
  <c r="D11" i="3"/>
  <c r="C11" i="3"/>
  <c r="Z10" i="3"/>
  <c r="U10" i="3"/>
  <c r="P10" i="3"/>
  <c r="J10" i="3"/>
  <c r="C10" i="3"/>
  <c r="S7" i="3"/>
  <c r="B61" i="3" s="1"/>
  <c r="C7" i="3"/>
  <c r="S6" i="3"/>
  <c r="R6" i="3"/>
  <c r="J6" i="3"/>
  <c r="C6" i="3"/>
  <c r="T4" i="3"/>
  <c r="B3" i="3"/>
  <c r="B2" i="3"/>
  <c r="B1" i="3"/>
  <c r="Z56" i="3" l="1"/>
  <c r="W57" i="3"/>
  <c r="T56" i="3"/>
  <c r="Q57" i="3"/>
  <c r="Q58" i="3"/>
  <c r="W58" i="3"/>
  <c r="AC58" i="3"/>
  <c r="V18" i="9" s="1"/>
  <c r="Q59" i="3"/>
  <c r="F19" i="8" s="1"/>
  <c r="W59" i="3"/>
  <c r="AC59" i="3"/>
  <c r="Q56" i="3"/>
  <c r="W56" i="3"/>
  <c r="AC56" i="3"/>
  <c r="V16" i="9" s="1"/>
  <c r="T57" i="3"/>
  <c r="Z57" i="3"/>
  <c r="T58" i="3"/>
  <c r="Z58" i="3"/>
  <c r="T59" i="3"/>
  <c r="Z59" i="3"/>
  <c r="AC57" i="3"/>
  <c r="V17" i="9" s="1"/>
  <c r="O16" i="9"/>
  <c r="AC57" i="4"/>
  <c r="W17" i="9" s="1"/>
  <c r="Z57" i="4"/>
  <c r="S17" i="9" s="1"/>
  <c r="AC58" i="4"/>
  <c r="W18" i="9" s="1"/>
  <c r="W56" i="4"/>
  <c r="Q59" i="4"/>
  <c r="W59" i="4"/>
  <c r="O19" i="9" s="1"/>
  <c r="AC59" i="4"/>
  <c r="W19" i="9" s="1"/>
  <c r="T58" i="4"/>
  <c r="K18" i="9" s="1"/>
  <c r="Z58" i="4"/>
  <c r="S18" i="9" s="1"/>
  <c r="T59" i="4"/>
  <c r="K19" i="9" s="1"/>
  <c r="Z59" i="4"/>
  <c r="S19" i="9" s="1"/>
  <c r="T56" i="4"/>
  <c r="Z56" i="4"/>
  <c r="S16" i="9" s="1"/>
  <c r="Q57" i="4"/>
  <c r="W57" i="4"/>
  <c r="O17" i="9" s="1"/>
  <c r="Q58" i="4"/>
  <c r="G18" i="9" s="1"/>
  <c r="W58" i="4"/>
  <c r="O18" i="9" s="1"/>
  <c r="Q56" i="4"/>
  <c r="AC56" i="4"/>
  <c r="W16" i="9" s="1"/>
  <c r="T57" i="4"/>
  <c r="F17" i="9"/>
  <c r="G17" i="9"/>
  <c r="F19" i="9"/>
  <c r="R19" i="8"/>
  <c r="V19" i="9"/>
  <c r="R18" i="8"/>
  <c r="G19" i="9"/>
  <c r="G16" i="9"/>
  <c r="K17" i="9"/>
  <c r="K16" i="9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50" i="12"/>
  <c r="B51" i="12"/>
  <c r="B52" i="12"/>
  <c r="B11" i="12"/>
  <c r="S9" i="12"/>
  <c r="O9" i="12"/>
  <c r="K9" i="12"/>
  <c r="G9" i="12"/>
  <c r="C9" i="12"/>
  <c r="C8" i="7"/>
  <c r="L56" i="2"/>
  <c r="R60" i="2"/>
  <c r="R16" i="8" l="1"/>
  <c r="R17" i="8"/>
  <c r="AC59" i="2"/>
  <c r="M25" i="7" s="1"/>
  <c r="Z57" i="2"/>
  <c r="AC58" i="2"/>
  <c r="M24" i="7" s="1"/>
  <c r="Q56" i="2"/>
  <c r="AC56" i="2"/>
  <c r="U16" i="9" s="1"/>
  <c r="Q59" i="2"/>
  <c r="T57" i="2"/>
  <c r="T58" i="2"/>
  <c r="Z58" i="2"/>
  <c r="T59" i="2"/>
  <c r="Z59" i="2"/>
  <c r="T56" i="2"/>
  <c r="Z56" i="2"/>
  <c r="Q57" i="2"/>
  <c r="W57" i="2"/>
  <c r="AC57" i="2"/>
  <c r="M23" i="7" s="1"/>
  <c r="Q58" i="2"/>
  <c r="W58" i="2"/>
  <c r="W59" i="2"/>
  <c r="W56" i="2"/>
  <c r="F17" i="8"/>
  <c r="F18" i="9"/>
  <c r="F18" i="8"/>
  <c r="F16" i="9"/>
  <c r="F16" i="8"/>
  <c r="I19" i="8"/>
  <c r="J19" i="9"/>
  <c r="J18" i="9"/>
  <c r="I18" i="8"/>
  <c r="J17" i="9"/>
  <c r="I17" i="8"/>
  <c r="I16" i="8"/>
  <c r="J16" i="9"/>
  <c r="N19" i="9"/>
  <c r="L19" i="8"/>
  <c r="N18" i="9"/>
  <c r="L18" i="8"/>
  <c r="N17" i="9"/>
  <c r="L17" i="8"/>
  <c r="L16" i="8"/>
  <c r="N16" i="9"/>
  <c r="R19" i="9"/>
  <c r="O19" i="8"/>
  <c r="R18" i="9"/>
  <c r="O18" i="8"/>
  <c r="R17" i="9"/>
  <c r="O17" i="8"/>
  <c r="O16" i="8"/>
  <c r="R16" i="9"/>
  <c r="Q19" i="8"/>
  <c r="U19" i="9"/>
  <c r="C62" i="12"/>
  <c r="U17" i="9" l="1"/>
  <c r="Q18" i="8"/>
  <c r="U18" i="9"/>
  <c r="Q61" i="12"/>
  <c r="K63" i="12"/>
  <c r="W63" i="12"/>
  <c r="W61" i="12"/>
  <c r="K64" i="12"/>
  <c r="Q64" i="12"/>
  <c r="W64" i="12"/>
  <c r="Z62" i="12"/>
  <c r="E20" i="10" s="1"/>
  <c r="N63" i="12"/>
  <c r="T63" i="12"/>
  <c r="Z63" i="12"/>
  <c r="N64" i="12"/>
  <c r="T64" i="12"/>
  <c r="Z64" i="12"/>
  <c r="E22" i="10" s="1"/>
  <c r="T61" i="12"/>
  <c r="Z61" i="12"/>
  <c r="E19" i="10" s="1"/>
  <c r="Q62" i="12"/>
  <c r="W62" i="12"/>
  <c r="Q63" i="12"/>
  <c r="T62" i="12"/>
  <c r="Q16" i="8"/>
  <c r="M22" i="7"/>
  <c r="Q17" i="8"/>
  <c r="G25" i="7"/>
  <c r="I19" i="9"/>
  <c r="H19" i="8"/>
  <c r="G24" i="7"/>
  <c r="I18" i="9"/>
  <c r="H18" i="8"/>
  <c r="G23" i="7"/>
  <c r="I17" i="9"/>
  <c r="H17" i="8"/>
  <c r="G22" i="7"/>
  <c r="I16" i="9"/>
  <c r="H16" i="8"/>
  <c r="I25" i="7"/>
  <c r="M19" i="9"/>
  <c r="K19" i="8"/>
  <c r="I24" i="7"/>
  <c r="M18" i="9"/>
  <c r="K18" i="8"/>
  <c r="I23" i="7"/>
  <c r="M17" i="9"/>
  <c r="K17" i="8"/>
  <c r="I22" i="7"/>
  <c r="K16" i="8"/>
  <c r="M16" i="9"/>
  <c r="K25" i="7"/>
  <c r="N19" i="8"/>
  <c r="K24" i="7"/>
  <c r="N18" i="8"/>
  <c r="K23" i="7"/>
  <c r="N17" i="8"/>
  <c r="K22" i="7"/>
  <c r="N16" i="8"/>
  <c r="E21" i="10"/>
  <c r="L56" i="1"/>
  <c r="R6" i="12"/>
  <c r="G6" i="12"/>
  <c r="W5" i="12"/>
  <c r="Q5" i="12"/>
  <c r="J5" i="12"/>
  <c r="C5" i="12"/>
  <c r="B3" i="12"/>
  <c r="B2" i="12"/>
  <c r="B1" i="12"/>
  <c r="AB1" i="12"/>
  <c r="Z56" i="1" l="1"/>
  <c r="W57" i="1"/>
  <c r="AC56" i="1"/>
  <c r="Q58" i="1"/>
  <c r="W58" i="1"/>
  <c r="AC57" i="1"/>
  <c r="Q59" i="1"/>
  <c r="W59" i="1"/>
  <c r="AC58" i="1"/>
  <c r="Q56" i="1"/>
  <c r="W56" i="1"/>
  <c r="AC59" i="1"/>
  <c r="T57" i="1"/>
  <c r="Z57" i="1"/>
  <c r="T58" i="1"/>
  <c r="Z58" i="1"/>
  <c r="T59" i="1"/>
  <c r="Z59" i="1"/>
  <c r="J25" i="7" s="1"/>
  <c r="T56" i="1"/>
  <c r="G16" i="8" s="1"/>
  <c r="Q57" i="1"/>
  <c r="H16" i="9"/>
  <c r="J62" i="12"/>
  <c r="K62" i="12" s="1"/>
  <c r="J61" i="12"/>
  <c r="K61" i="12" s="1"/>
  <c r="M61" i="12"/>
  <c r="N61" i="12" s="1"/>
  <c r="M62" i="12"/>
  <c r="N62" i="12" s="1"/>
  <c r="C6" i="2"/>
  <c r="G25" i="11" l="1"/>
  <c r="M19" i="8"/>
  <c r="E22" i="11"/>
  <c r="F22" i="7"/>
  <c r="P19" i="9"/>
  <c r="H19" i="9"/>
  <c r="G19" i="8"/>
  <c r="F25" i="7"/>
  <c r="E25" i="11"/>
  <c r="H18" i="9"/>
  <c r="G18" i="8"/>
  <c r="E24" i="11"/>
  <c r="F24" i="7"/>
  <c r="G17" i="8"/>
  <c r="H17" i="9"/>
  <c r="F23" i="7"/>
  <c r="E23" i="11"/>
  <c r="L19" i="9"/>
  <c r="J19" i="8"/>
  <c r="F25" i="11"/>
  <c r="H25" i="7"/>
  <c r="J18" i="8"/>
  <c r="L18" i="9"/>
  <c r="H24" i="7"/>
  <c r="F24" i="11"/>
  <c r="L17" i="9"/>
  <c r="J17" i="8"/>
  <c r="F23" i="11"/>
  <c r="H23" i="7"/>
  <c r="J16" i="8"/>
  <c r="L16" i="9"/>
  <c r="H22" i="7"/>
  <c r="F22" i="11"/>
  <c r="M18" i="8"/>
  <c r="P18" i="9"/>
  <c r="G24" i="11"/>
  <c r="J24" i="7"/>
  <c r="P17" i="9"/>
  <c r="M17" i="8"/>
  <c r="J23" i="7"/>
  <c r="G23" i="11"/>
  <c r="P16" i="9"/>
  <c r="M16" i="8"/>
  <c r="J22" i="7"/>
  <c r="G22" i="11"/>
  <c r="P19" i="8"/>
  <c r="T19" i="9"/>
  <c r="L25" i="7"/>
  <c r="H25" i="11"/>
  <c r="P18" i="8"/>
  <c r="T18" i="9"/>
  <c r="L24" i="7"/>
  <c r="H24" i="11"/>
  <c r="T17" i="9"/>
  <c r="P17" i="8"/>
  <c r="H23" i="11"/>
  <c r="L23" i="7"/>
  <c r="P16" i="8"/>
  <c r="T16" i="9"/>
  <c r="L22" i="7"/>
  <c r="K1" i="10"/>
  <c r="AD1" i="9"/>
  <c r="AD1" i="8"/>
  <c r="AD1" i="7"/>
  <c r="AD1" i="2"/>
  <c r="AD1" i="11"/>
  <c r="T5" i="11" l="1"/>
  <c r="F11" i="2" l="1"/>
  <c r="J35" i="11" l="1"/>
  <c r="B35" i="11"/>
  <c r="U32" i="11"/>
  <c r="T32" i="11"/>
  <c r="S8" i="11"/>
  <c r="C8" i="11"/>
  <c r="S7" i="11"/>
  <c r="L7" i="11"/>
  <c r="C7" i="11"/>
  <c r="B3" i="11"/>
  <c r="B2" i="11"/>
  <c r="B1" i="11"/>
  <c r="AA11" i="2" l="1"/>
  <c r="Z11" i="2"/>
  <c r="V11" i="2"/>
  <c r="W11" i="2"/>
  <c r="X11" i="2"/>
  <c r="U11" i="2"/>
  <c r="Q11" i="2"/>
  <c r="R11" i="2"/>
  <c r="S11" i="2"/>
  <c r="P11" i="2"/>
  <c r="K11" i="2"/>
  <c r="L11" i="2"/>
  <c r="M11" i="2"/>
  <c r="N11" i="2"/>
  <c r="J11" i="2"/>
  <c r="H11" i="2" l="1"/>
  <c r="D11" i="2"/>
  <c r="E11" i="2"/>
  <c r="G11" i="2"/>
  <c r="C11" i="2"/>
  <c r="I28" i="10" l="1"/>
  <c r="U32" i="9"/>
  <c r="U32" i="8"/>
  <c r="U32" i="7"/>
  <c r="T60" i="1"/>
  <c r="U67" i="12" s="1"/>
  <c r="M5" i="1"/>
  <c r="M5" i="4" s="1"/>
  <c r="D19" i="9" l="1"/>
  <c r="D19" i="8"/>
  <c r="D25" i="7"/>
  <c r="D25" i="11"/>
  <c r="D18" i="9"/>
  <c r="D18" i="8"/>
  <c r="D24" i="11"/>
  <c r="D24" i="7"/>
  <c r="D17" i="9"/>
  <c r="D17" i="8"/>
  <c r="D23" i="7"/>
  <c r="D23" i="11"/>
  <c r="D16" i="8"/>
  <c r="D16" i="9"/>
  <c r="D22" i="11"/>
  <c r="D22" i="7"/>
  <c r="N4" i="12"/>
  <c r="M5" i="3"/>
  <c r="M6" i="11"/>
  <c r="F8" i="10"/>
  <c r="B61" i="1"/>
  <c r="R6" i="2" l="1"/>
  <c r="I5" i="10" l="1"/>
  <c r="J35" i="7" l="1"/>
  <c r="B35" i="7"/>
  <c r="T32" i="7"/>
  <c r="H28" i="10"/>
  <c r="E32" i="10"/>
  <c r="J35" i="8"/>
  <c r="J35" i="9"/>
  <c r="B35" i="8"/>
  <c r="T32" i="8"/>
  <c r="T32" i="9"/>
  <c r="E6" i="10"/>
  <c r="H9" i="10"/>
  <c r="H8" i="10"/>
  <c r="C8" i="10"/>
  <c r="C9" i="10"/>
  <c r="B35" i="9"/>
  <c r="B3" i="10"/>
  <c r="B2" i="10"/>
  <c r="B1" i="10"/>
  <c r="S8" i="9" l="1"/>
  <c r="C8" i="9"/>
  <c r="S7" i="9"/>
  <c r="L7" i="9"/>
  <c r="C7" i="9"/>
  <c r="M6" i="9"/>
  <c r="T5" i="9"/>
  <c r="B3" i="9"/>
  <c r="B2" i="9"/>
  <c r="B1" i="9"/>
  <c r="S8" i="8"/>
  <c r="C8" i="8"/>
  <c r="S7" i="8"/>
  <c r="L7" i="8"/>
  <c r="C7" i="8"/>
  <c r="M6" i="8"/>
  <c r="T5" i="8"/>
  <c r="B3" i="8"/>
  <c r="B2" i="8"/>
  <c r="B1" i="8"/>
  <c r="B1" i="7"/>
  <c r="B2" i="7"/>
  <c r="B3" i="7"/>
  <c r="T5" i="7"/>
  <c r="M6" i="7"/>
  <c r="C7" i="7"/>
  <c r="L7" i="7"/>
  <c r="S7" i="7"/>
  <c r="S8" i="7"/>
  <c r="B13" i="2" l="1"/>
  <c r="AF13" i="2" s="1"/>
  <c r="B14" i="2"/>
  <c r="AF14" i="2" s="1"/>
  <c r="B15" i="2"/>
  <c r="AF15" i="2" s="1"/>
  <c r="B16" i="2"/>
  <c r="AF16" i="2" s="1"/>
  <c r="B17" i="2"/>
  <c r="AF17" i="2" s="1"/>
  <c r="B18" i="2"/>
  <c r="AF18" i="2" s="1"/>
  <c r="B19" i="2"/>
  <c r="AF19" i="2" s="1"/>
  <c r="B20" i="2"/>
  <c r="AF20" i="2" s="1"/>
  <c r="B21" i="2"/>
  <c r="AF21" i="2" s="1"/>
  <c r="B22" i="2"/>
  <c r="AF22" i="2" s="1"/>
  <c r="B23" i="2"/>
  <c r="AF23" i="2" s="1"/>
  <c r="B24" i="2"/>
  <c r="AF24" i="2" s="1"/>
  <c r="B25" i="2"/>
  <c r="AF25" i="2" s="1"/>
  <c r="B26" i="2"/>
  <c r="AF26" i="2" s="1"/>
  <c r="B27" i="2"/>
  <c r="AF27" i="2" s="1"/>
  <c r="B28" i="2"/>
  <c r="AF28" i="2" s="1"/>
  <c r="B29" i="2"/>
  <c r="AF29" i="2" s="1"/>
  <c r="B30" i="2"/>
  <c r="AF30" i="2" s="1"/>
  <c r="B31" i="2"/>
  <c r="AF31" i="2" s="1"/>
  <c r="B32" i="2"/>
  <c r="AF32" i="2" s="1"/>
  <c r="B33" i="2"/>
  <c r="AF33" i="2" s="1"/>
  <c r="B34" i="2"/>
  <c r="AF34" i="2" s="1"/>
  <c r="B35" i="2"/>
  <c r="AF35" i="2" s="1"/>
  <c r="B36" i="2"/>
  <c r="AF36" i="2" s="1"/>
  <c r="B37" i="2"/>
  <c r="AF37" i="2" s="1"/>
  <c r="B38" i="2"/>
  <c r="AF38" i="2" s="1"/>
  <c r="B39" i="2"/>
  <c r="AF39" i="2" s="1"/>
  <c r="B40" i="2"/>
  <c r="AF40" i="2" s="1"/>
  <c r="B41" i="2"/>
  <c r="AF41" i="2" s="1"/>
  <c r="B42" i="2"/>
  <c r="AF42" i="2" s="1"/>
  <c r="B43" i="2"/>
  <c r="AF43" i="2" s="1"/>
  <c r="AF44" i="2"/>
  <c r="AF45" i="2"/>
  <c r="AF48" i="2"/>
  <c r="AF49" i="2"/>
  <c r="AF50" i="2"/>
  <c r="AF51" i="2"/>
  <c r="B52" i="2"/>
  <c r="AF52" i="2" s="1"/>
  <c r="B53" i="2"/>
  <c r="AF53" i="2" s="1"/>
  <c r="B12" i="2"/>
  <c r="AF12" i="2" s="1"/>
  <c r="B2" i="2"/>
  <c r="B3" i="2"/>
  <c r="B1" i="2" l="1"/>
  <c r="K60" i="2"/>
  <c r="C61" i="2"/>
  <c r="T4" i="2"/>
  <c r="M5" i="2"/>
  <c r="C7" i="2"/>
  <c r="S7" i="2"/>
  <c r="B61" i="2" s="1"/>
  <c r="S6" i="2"/>
  <c r="J6" i="2"/>
  <c r="Z10" i="2"/>
  <c r="U10" i="2"/>
  <c r="P10" i="2"/>
  <c r="J10" i="2"/>
  <c r="C10" i="2"/>
  <c r="B32" i="10" l="1"/>
  <c r="L55" i="1"/>
  <c r="C61" i="12" l="1"/>
  <c r="L55" i="3"/>
  <c r="L55" i="4"/>
  <c r="E25" i="7"/>
  <c r="E19" i="8"/>
  <c r="E19" i="9"/>
  <c r="E24" i="7"/>
  <c r="E18" i="8"/>
  <c r="E18" i="9"/>
  <c r="E23" i="7"/>
  <c r="E17" i="9"/>
  <c r="E17" i="8"/>
  <c r="E22" i="7"/>
  <c r="E16" i="8"/>
  <c r="E16" i="9"/>
  <c r="L55" i="2"/>
  <c r="L57" i="1"/>
  <c r="M57" i="1" s="1"/>
  <c r="M56" i="1"/>
  <c r="M55" i="1"/>
  <c r="M55" i="4" l="1"/>
  <c r="L57" i="4"/>
  <c r="M57" i="4" s="1"/>
  <c r="M56" i="4"/>
  <c r="M55" i="3"/>
  <c r="M56" i="3"/>
  <c r="L57" i="3"/>
  <c r="M57" i="3" s="1"/>
  <c r="D61" i="12"/>
  <c r="C63" i="12"/>
  <c r="D63" i="12" s="1"/>
  <c r="D62" i="12"/>
  <c r="M55" i="2"/>
  <c r="L57" i="2"/>
  <c r="M57" i="2" s="1"/>
  <c r="M56" i="2"/>
</calcChain>
</file>

<file path=xl/sharedStrings.xml><?xml version="1.0" encoding="utf-8"?>
<sst xmlns="http://schemas.openxmlformats.org/spreadsheetml/2006/main" count="720" uniqueCount="151">
  <si>
    <t>1º COMPETENCIA</t>
  </si>
  <si>
    <t>2º COMPETENCIA</t>
  </si>
  <si>
    <t>3º COMPETENCIA</t>
  </si>
  <si>
    <t>4º COMPETENCIA</t>
  </si>
  <si>
    <t>5º COMPETENCIA</t>
  </si>
  <si>
    <t>CRITERIOS DE EVALUACIÓN</t>
  </si>
  <si>
    <t>Nº DE ORDEN</t>
  </si>
  <si>
    <t>ÁREA:</t>
  </si>
  <si>
    <t>DOCENTE:</t>
  </si>
  <si>
    <t>GRADO:</t>
  </si>
  <si>
    <t>SECCIÓN:</t>
  </si>
  <si>
    <t>A</t>
  </si>
  <si>
    <t>NIVEL:</t>
  </si>
  <si>
    <t>PRIMER PERIODO</t>
  </si>
  <si>
    <t>INSTITUCIÓN EDUCATIVA</t>
  </si>
  <si>
    <t>TACNA</t>
  </si>
  <si>
    <t>Registro diseñado y elaborado por: Fernando Gamarra Morales.</t>
  </si>
  <si>
    <t>Tacna,</t>
  </si>
  <si>
    <t>MATRICULADOS:</t>
  </si>
  <si>
    <t>EVALUADOS:</t>
  </si>
  <si>
    <t>NO EVALUADOS:</t>
  </si>
  <si>
    <t>%</t>
  </si>
  <si>
    <t>AD:</t>
  </si>
  <si>
    <t>A:</t>
  </si>
  <si>
    <t>B:</t>
  </si>
  <si>
    <t>C:</t>
  </si>
  <si>
    <t>____________________________</t>
  </si>
  <si>
    <t>APELLIDOS Y  NOMBRES</t>
  </si>
  <si>
    <t>APELLIDOS Y NOMBRES</t>
  </si>
  <si>
    <t>REGISTRO AUXILIAR DE EVALUACIÓN - EDUCACIÓN BÁSICA</t>
  </si>
  <si>
    <t>REGULAR</t>
  </si>
  <si>
    <t>AD</t>
  </si>
  <si>
    <t>B</t>
  </si>
  <si>
    <t>C</t>
  </si>
  <si>
    <t>_________________________________</t>
  </si>
  <si>
    <t>SEGUNDO PERIODO</t>
  </si>
  <si>
    <t>1º P</t>
  </si>
  <si>
    <t>2º P</t>
  </si>
  <si>
    <t>AL SEGUNDO PERIODO</t>
  </si>
  <si>
    <t>Cuadro diseñado y elaborado por: Fernando Gamarra Morales.</t>
  </si>
  <si>
    <t>CUADRO COMPARATIVO DE NIVEL DE LOGRO - EDUCACIÓN BÁSICA</t>
  </si>
  <si>
    <t>3º P</t>
  </si>
  <si>
    <t>TERCER PERIODO</t>
  </si>
  <si>
    <t>CUARTO PERIODO</t>
  </si>
  <si>
    <t>AL TERCER PERIODO</t>
  </si>
  <si>
    <t>AL CUARTO PERIODO</t>
  </si>
  <si>
    <t>ESCALA DE CALIFICACIÓN:</t>
  </si>
  <si>
    <t>ÁREA CURRICULAR:</t>
  </si>
  <si>
    <t>RESUMEN ANUAL</t>
  </si>
  <si>
    <t>4º P</t>
  </si>
  <si>
    <t>EDUCACIÓN BÁSICA</t>
  </si>
  <si>
    <t>_____________________________</t>
  </si>
  <si>
    <t>CUADRO DE NIVEL DE LOGRO ANUAL - EDUCACIÓN BÁSICA</t>
  </si>
  <si>
    <t>__________________________________</t>
  </si>
  <si>
    <t>Cuadro diseñado y elaborado por Fernando Gamarra Morales.</t>
  </si>
  <si>
    <t>_________________________</t>
  </si>
  <si>
    <t>NIVEL EDUCATIVO:</t>
  </si>
  <si>
    <t>Los porcentajes del nivel de logro se han calculado en base al número de estudiantes evaluados.</t>
  </si>
  <si>
    <t>CUADRO DE NIVEL DE LOGRO - EDUCACIÓN BÁSICA</t>
  </si>
  <si>
    <t>LOGRO DE LA COMPET.</t>
  </si>
  <si>
    <t>% NIVEL DE LOGRO ANUAL</t>
  </si>
  <si>
    <t>f</t>
  </si>
  <si>
    <t>Amones Condori , Geovana</t>
  </si>
  <si>
    <t xml:space="preserve"> Ancco Machaca, Xiomara Yémely</t>
  </si>
  <si>
    <t>Añacata Huancco,Yeny Yuliana</t>
  </si>
  <si>
    <t xml:space="preserve">Apaza Zapana, Melany Sofía </t>
  </si>
  <si>
    <t>Apomayta Maquera , Yesenia Patricia</t>
  </si>
  <si>
    <t>Ccosi Cauna, Fiorela Karina</t>
  </si>
  <si>
    <t>Chata Vargas , Sandra</t>
  </si>
  <si>
    <t>Choque Humpire, Andrea Belén</t>
  </si>
  <si>
    <t xml:space="preserve"> Choquehuanca Quea , Ana  Mabel</t>
  </si>
  <si>
    <t>Condori Huancahuire, Alexandra Estephani</t>
  </si>
  <si>
    <t>Cusirimay Acuña Sunmy</t>
  </si>
  <si>
    <t>Cutipa,Hanacuni, Rosselie Adelaida .</t>
  </si>
  <si>
    <t>Fuentes Quenta, Milagros Rosario</t>
  </si>
  <si>
    <t>Jara Soncco, Marycarmen</t>
  </si>
  <si>
    <t>Mamani Chura , Milagros Treysi</t>
  </si>
  <si>
    <t xml:space="preserve"> Mamani Pari , Alisson Heidy</t>
  </si>
  <si>
    <t xml:space="preserve"> Mamani Rivera, Margiori Stefany</t>
  </si>
  <si>
    <t xml:space="preserve"> Mamani Tito, Jhoselin Yaneth</t>
  </si>
  <si>
    <t>Paso Mamani , Valeria  Valentina</t>
  </si>
  <si>
    <t>Ponce Cahuana, Idania Xiomara F.</t>
  </si>
  <si>
    <t>Prieto Maquera , Anyeli Dayana</t>
  </si>
  <si>
    <t>Quispe  Antonio  , Naomy Brigit</t>
  </si>
  <si>
    <t>Quispe Chambilla, Josselin Brizeth</t>
  </si>
  <si>
    <t>Ramos Anhuamán, Valia Danitza</t>
  </si>
  <si>
    <t>Ticona Gómez , Elizabeth Milagros</t>
  </si>
  <si>
    <t>Toala Ginéz , Flor Lucero</t>
  </si>
  <si>
    <t>Velarde Flores , Milagros  del Rosario</t>
  </si>
  <si>
    <t>Vilca Machaca, Milagros Diana</t>
  </si>
  <si>
    <t>EDUCACIÓN RELIGIOSA</t>
  </si>
  <si>
    <t>Conoce a Dios y asume su ident relig y espirit como pers digna, libre y trascent</t>
  </si>
  <si>
    <t>ASUME LA EXPER DEL ENCUENT PERS Y COMUNIT CON DIOS EN SU PROYECT DE VIDA EN COHERENCIA CON SU CREENCIA RELIGIOSA</t>
  </si>
  <si>
    <t>Transf su entorno desde el encuent pers y comunit con Dios y desde la fe que profesa</t>
  </si>
  <si>
    <t>Actúa coherentemente en razón de su fe según los princ de su conc moral en situac de la vida</t>
  </si>
  <si>
    <t>CONSTRUYE SU IDENT COMO PERS HUM, AMADA POR DIOS, DIGNA, LIBRE Y TRASCEN, COMPREN LA DOCT DE SU RELIG, ABIERTAS AL DIALOG CON LAS QUE LE SON CERCANAS</t>
  </si>
  <si>
    <t>Cultiva y valora las manif. relig. de su entorno argument su fe de manera comprensible y respetuosa</t>
  </si>
  <si>
    <t>: LOGRO ESPERADO, demuestra manejo satisfactorio de las tareas propuestas en el tiempo programado.</t>
  </si>
  <si>
    <t>: EN INICIO, progreso mínimo, dificultades en desarrollar tareas, necesita mayor tiempo de acompañamiento.</t>
  </si>
  <si>
    <t>NORMA LEYTON MAMANI</t>
  </si>
  <si>
    <t>"GUILLERMO AUZA ARCE"</t>
  </si>
  <si>
    <t>V</t>
  </si>
  <si>
    <t>x</t>
  </si>
  <si>
    <r>
      <t>V</t>
    </r>
    <r>
      <rPr>
        <vertAlign val="superscript"/>
        <sz val="10"/>
        <color theme="0"/>
        <rFont val="Chiller"/>
        <family val="5"/>
      </rPr>
      <t>+</t>
    </r>
  </si>
  <si>
    <r>
      <t>V</t>
    </r>
    <r>
      <rPr>
        <vertAlign val="superscript"/>
        <sz val="10"/>
        <color theme="0"/>
        <rFont val="Chiller"/>
        <family val="5"/>
      </rPr>
      <t>-</t>
    </r>
  </si>
  <si>
    <r>
      <t>V</t>
    </r>
    <r>
      <rPr>
        <vertAlign val="superscript"/>
        <sz val="10"/>
        <color theme="0"/>
        <rFont val="Chiller"/>
        <family val="5"/>
      </rPr>
      <t>±</t>
    </r>
  </si>
  <si>
    <t>COMPETENCIA 1</t>
  </si>
  <si>
    <t>COMPETENCIA 2</t>
  </si>
  <si>
    <t>COMPETENCIA 3</t>
  </si>
  <si>
    <t>COMPETENCIA 4</t>
  </si>
  <si>
    <t>COMPETENCIA 5</t>
  </si>
  <si>
    <t>CALIFICATIVO ANUAL DEL ÁREA CURRICULAR</t>
  </si>
  <si>
    <t>CALIFICATIVO ANUAL DE LAS COMPETENCIAS</t>
  </si>
  <si>
    <t>C1</t>
  </si>
  <si>
    <t>C2</t>
  </si>
  <si>
    <t>C3</t>
  </si>
  <si>
    <t>C4</t>
  </si>
  <si>
    <t>C5</t>
  </si>
  <si>
    <r>
      <t>NIVEL</t>
    </r>
    <r>
      <rPr>
        <sz val="11"/>
        <color theme="1"/>
        <rFont val="Calibri"/>
        <family val="2"/>
      </rPr>
      <t>:</t>
    </r>
  </si>
  <si>
    <r>
      <t>GRADO</t>
    </r>
    <r>
      <rPr>
        <sz val="11"/>
        <color theme="1"/>
        <rFont val="Calibri"/>
        <family val="2"/>
      </rPr>
      <t>:</t>
    </r>
  </si>
  <si>
    <r>
      <t>SECCIÓN</t>
    </r>
    <r>
      <rPr>
        <sz val="11"/>
        <color theme="1"/>
        <rFont val="Calibri"/>
        <family val="2"/>
      </rPr>
      <t>:</t>
    </r>
  </si>
  <si>
    <r>
      <t>ÁREA CURRICULAR</t>
    </r>
    <r>
      <rPr>
        <sz val="11"/>
        <color theme="1"/>
        <rFont val="Calibri"/>
        <family val="2"/>
      </rPr>
      <t>:</t>
    </r>
  </si>
  <si>
    <r>
      <t>DOCENTE</t>
    </r>
    <r>
      <rPr>
        <sz val="11"/>
        <color theme="1"/>
        <rFont val="Calibri"/>
        <family val="2"/>
      </rPr>
      <t>:</t>
    </r>
  </si>
  <si>
    <t>: LOGRO DESTACADO, evidencia nivel superior al esperado, aprendizajes más alla de lo esperado.</t>
  </si>
  <si>
    <t>: EN PROCESO, está próximo o cerca al nivel esperado, requiere acompañamiento.</t>
  </si>
  <si>
    <t>Almonte Limachi, Mayte Marilia</t>
  </si>
  <si>
    <t>: EN INICIO, progreso mínimo en una competencia, dificultades en desarrollar tareas, necesita mayor tiempo de acompañamiento e intervención del docente.</t>
  </si>
  <si>
    <t>: EN PROCESO, está próximo o cerca al nivel esperado respecto a la competencia, requiere acompañamiento en un tiempo razonable.</t>
  </si>
  <si>
    <t>: LOGRO ESPERADO, evidencia el nivel esperado respecto a la competencia, demuestra manejo satisfactorio de las tareas propuestas en el tiempo programado.</t>
  </si>
  <si>
    <t>: LOGRO DESTACADO, evidencia nivel superior al esperado respecto de la competencia, demuestra aprendizajes más alla de lo esperado.</t>
  </si>
  <si>
    <t>DE LAS COMPETENCIAS</t>
  </si>
  <si>
    <t>DEL ÁREA CURRICULAR</t>
  </si>
  <si>
    <t>NIVEL DE LOGRO ANUAL</t>
  </si>
  <si>
    <t>MATRICULADOS</t>
  </si>
  <si>
    <t>EVALUADOS</t>
  </si>
  <si>
    <t>NO EVALUADOS</t>
  </si>
  <si>
    <t>SUBDIRECCIÓN</t>
  </si>
  <si>
    <t>_____________________</t>
  </si>
  <si>
    <r>
      <t>ESCALA DE CALIFICACIÓN</t>
    </r>
    <r>
      <rPr>
        <b/>
        <sz val="11"/>
        <color theme="1"/>
        <rFont val="Calibri"/>
        <family val="2"/>
      </rPr>
      <t>:</t>
    </r>
  </si>
  <si>
    <t>VERSIÓN: 04·2019</t>
  </si>
  <si>
    <t>ü</t>
  </si>
  <si>
    <t>û</t>
  </si>
  <si>
    <t>ü</t>
  </si>
  <si>
    <t>þ</t>
  </si>
  <si>
    <t>I</t>
  </si>
  <si>
    <t>D</t>
  </si>
  <si>
    <t>J</t>
  </si>
  <si>
    <t>K</t>
  </si>
  <si>
    <t>L</t>
  </si>
  <si>
    <t>PRIMERO</t>
  </si>
  <si>
    <t>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</si>
</sst>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280A]dddd\ dd&quot; de &quot;mmmm&quot; de &quot;yyyy&quot;.&quot;;@"/>
    <numFmt numFmtId="165" formatCode="hh:mm:ss\ &quot;hs.&quot;"/>
    <numFmt numFmtId="166" formatCode="[$-F400]h:mm:ss\ AM/PM"/>
    <numFmt numFmtId="167" formatCode="&quot;Fecha: &quot;dd/mm/yyyy&quot;,&quot;\ hh:mm:ss\ &quot;hs.&quot;"/>
    <numFmt numFmtId="168" formatCode="[$-280A]dddd\ d&quot; de &quot;mmmm&quot; de &quot;yy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Blackadder ITC"/>
      <family val="5"/>
    </font>
    <font>
      <sz val="14"/>
      <color theme="1"/>
      <name val="Mistral"/>
      <family val="4"/>
    </font>
    <font>
      <sz val="10"/>
      <color theme="0"/>
      <name val="Wingdings"/>
      <charset val="2"/>
    </font>
    <font>
      <b/>
      <sz val="9"/>
      <name val="Arial"/>
      <family val="2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0"/>
      <color theme="0"/>
      <name val="Chiller"/>
      <family val="5"/>
    </font>
    <font>
      <vertAlign val="superscript"/>
      <sz val="10"/>
      <color theme="0"/>
      <name val="Chiller"/>
      <family val="5"/>
    </font>
    <font>
      <b/>
      <sz val="11"/>
      <color theme="3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3"/>
      <name val="Calibri"/>
      <family val="2"/>
      <scheme val="minor"/>
    </font>
    <font>
      <sz val="8"/>
      <color theme="0"/>
      <name val="Wingdings"/>
      <charset val="2"/>
    </font>
    <font>
      <sz val="11"/>
      <color theme="0"/>
      <name val="Wingdings"/>
      <charset val="2"/>
    </font>
    <font>
      <sz val="14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/>
    <xf numFmtId="0" fontId="2" fillId="2" borderId="0" xfId="0" applyFont="1" applyFill="1"/>
    <xf numFmtId="0" fontId="0" fillId="2" borderId="0" xfId="0" applyFont="1" applyFill="1" applyAlignment="1"/>
    <xf numFmtId="0" fontId="8" fillId="2" borderId="0" xfId="0" applyFont="1" applyFill="1"/>
    <xf numFmtId="0" fontId="11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10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 applyAlignment="1" applyProtection="1">
      <protection locked="0"/>
    </xf>
    <xf numFmtId="0" fontId="0" fillId="2" borderId="0" xfId="0" applyFont="1" applyFill="1" applyAlignment="1" applyProtection="1"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0" fillId="0" borderId="0" xfId="0" applyFill="1" applyAlignment="1">
      <alignment horizontal="right"/>
    </xf>
    <xf numFmtId="1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Alignment="1">
      <alignment horizontal="center"/>
    </xf>
    <xf numFmtId="1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0" xfId="0" applyFont="1" applyFill="1" applyBorder="1" applyAlignment="1">
      <alignment horizontal="center" vertical="center" textRotation="90" wrapText="1" shrinkToFit="1"/>
    </xf>
    <xf numFmtId="0" fontId="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/>
    <xf numFmtId="0" fontId="3" fillId="2" borderId="0" xfId="0" applyFont="1" applyFill="1" applyBorder="1" applyAlignment="1"/>
    <xf numFmtId="0" fontId="16" fillId="2" borderId="1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3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4" xfId="0" applyFont="1" applyFill="1" applyBorder="1" applyAlignment="1" applyProtection="1">
      <alignment horizontal="center" vertical="center" textRotation="90" wrapText="1" shrinkToFit="1"/>
      <protection locked="0"/>
    </xf>
    <xf numFmtId="1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/>
    <xf numFmtId="0" fontId="18" fillId="2" borderId="0" xfId="0" applyFont="1" applyFill="1"/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Protection="1"/>
    <xf numFmtId="0" fontId="8" fillId="2" borderId="0" xfId="0" applyFont="1" applyFill="1" applyAlignment="1" applyProtection="1">
      <alignment horizontal="center"/>
      <protection hidden="1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0" fontId="0" fillId="2" borderId="0" xfId="0" applyFill="1" applyAlignment="1" applyProtection="1">
      <alignment horizontal="left" vertical="center"/>
      <protection hidden="1"/>
    </xf>
    <xf numFmtId="0" fontId="23" fillId="2" borderId="0" xfId="0" applyFont="1" applyFill="1" applyProtection="1">
      <protection hidden="1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locked="0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16" fillId="2" borderId="4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ont="1" applyFill="1"/>
    <xf numFmtId="0" fontId="6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0" fontId="0" fillId="2" borderId="0" xfId="0" applyNumberFormat="1" applyFill="1" applyAlignment="1">
      <alignment horizontal="left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vertical="center"/>
      <protection hidden="1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21" fillId="0" borderId="15" xfId="0" applyFont="1" applyBorder="1" applyProtection="1">
      <protection locked="0"/>
    </xf>
    <xf numFmtId="0" fontId="29" fillId="2" borderId="0" xfId="0" applyFont="1" applyFill="1" applyAlignment="1" applyProtection="1">
      <protection locked="0"/>
    </xf>
    <xf numFmtId="0" fontId="27" fillId="4" borderId="10" xfId="0" applyFont="1" applyFill="1" applyBorder="1" applyAlignment="1">
      <alignment horizontal="center" vertical="center" textRotation="90" wrapText="1" shrinkToFit="1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7" fillId="4" borderId="53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right" vertical="center"/>
      <protection hidden="1"/>
    </xf>
    <xf numFmtId="165" fontId="9" fillId="2" borderId="0" xfId="0" applyNumberFormat="1" applyFont="1" applyFill="1" applyBorder="1" applyAlignment="1" applyProtection="1">
      <protection hidden="1"/>
    </xf>
    <xf numFmtId="0" fontId="2" fillId="3" borderId="43" xfId="0" applyFont="1" applyFill="1" applyBorder="1" applyAlignment="1">
      <alignment horizontal="center"/>
    </xf>
    <xf numFmtId="0" fontId="15" fillId="3" borderId="50" xfId="0" applyFont="1" applyFill="1" applyBorder="1" applyAlignment="1">
      <alignment horizontal="right" vertical="center"/>
    </xf>
    <xf numFmtId="0" fontId="15" fillId="3" borderId="51" xfId="0" applyFont="1" applyFill="1" applyBorder="1" applyAlignment="1">
      <alignment horizontal="right" vertical="center"/>
    </xf>
    <xf numFmtId="0" fontId="15" fillId="3" borderId="40" xfId="0" applyFont="1" applyFill="1" applyBorder="1" applyAlignment="1">
      <alignment horizontal="right" vertical="center"/>
    </xf>
    <xf numFmtId="0" fontId="15" fillId="3" borderId="50" xfId="0" applyFont="1" applyFill="1" applyBorder="1" applyAlignment="1">
      <alignment horizontal="right"/>
    </xf>
    <xf numFmtId="0" fontId="15" fillId="3" borderId="51" xfId="0" applyFont="1" applyFill="1" applyBorder="1" applyAlignment="1">
      <alignment horizontal="right"/>
    </xf>
    <xf numFmtId="0" fontId="15" fillId="3" borderId="40" xfId="0" applyFont="1" applyFill="1" applyBorder="1" applyAlignment="1">
      <alignment horizontal="right"/>
    </xf>
    <xf numFmtId="0" fontId="6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protection locked="0"/>
    </xf>
    <xf numFmtId="167" fontId="9" fillId="0" borderId="0" xfId="0" applyNumberFormat="1" applyFont="1" applyAlignment="1" applyProtection="1">
      <protection hidden="1"/>
    </xf>
    <xf numFmtId="0" fontId="16" fillId="2" borderId="0" xfId="0" applyFont="1" applyFill="1" applyAlignment="1" applyProtection="1">
      <alignment horizontal="right" vertical="top"/>
      <protection hidden="1"/>
    </xf>
    <xf numFmtId="0" fontId="16" fillId="2" borderId="0" xfId="0" applyFont="1" applyFill="1" applyAlignment="1">
      <alignment horizontal="left" vertical="top"/>
    </xf>
    <xf numFmtId="167" fontId="16" fillId="0" borderId="0" xfId="0" applyNumberFormat="1" applyFont="1" applyAlignment="1" applyProtection="1">
      <alignment vertical="top"/>
      <protection hidden="1"/>
    </xf>
    <xf numFmtId="0" fontId="34" fillId="2" borderId="0" xfId="0" applyFont="1" applyFill="1" applyProtection="1">
      <protection hidden="1"/>
    </xf>
    <xf numFmtId="167" fontId="35" fillId="2" borderId="0" xfId="0" applyNumberFormat="1" applyFont="1" applyFill="1" applyAlignment="1" applyProtection="1">
      <alignment vertical="top"/>
      <protection hidden="1"/>
    </xf>
    <xf numFmtId="0" fontId="35" fillId="2" borderId="0" xfId="0" applyFont="1" applyFill="1" applyProtection="1">
      <protection hidden="1"/>
    </xf>
    <xf numFmtId="0" fontId="35" fillId="2" borderId="0" xfId="0" applyFont="1" applyFill="1" applyAlignment="1" applyProtection="1">
      <alignment vertical="center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3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39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13" fillId="2" borderId="0" xfId="0" applyFont="1" applyFill="1" applyAlignment="1"/>
    <xf numFmtId="0" fontId="13" fillId="2" borderId="0" xfId="0" applyFont="1" applyFill="1"/>
    <xf numFmtId="0" fontId="2" fillId="2" borderId="0" xfId="0" applyFont="1" applyFill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 textRotation="90" wrapText="1" shrinkToFit="1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/>
      <protection hidden="1"/>
    </xf>
    <xf numFmtId="0" fontId="33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0" fontId="16" fillId="2" borderId="73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39" xfId="0" applyFont="1" applyFill="1" applyBorder="1" applyAlignment="1" applyProtection="1">
      <alignment horizontal="center" vertical="center" textRotation="90" wrapText="1" shrinkToFit="1"/>
      <protection locked="0"/>
    </xf>
    <xf numFmtId="0" fontId="9" fillId="2" borderId="6" xfId="0" applyFont="1" applyFill="1" applyBorder="1" applyAlignment="1"/>
    <xf numFmtId="10" fontId="6" fillId="2" borderId="0" xfId="1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/>
    <xf numFmtId="0" fontId="5" fillId="2" borderId="0" xfId="0" applyFont="1" applyFill="1" applyBorder="1" applyAlignment="1" applyProtection="1">
      <alignment horizontal="left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164" fontId="19" fillId="2" borderId="0" xfId="0" applyNumberFormat="1" applyFont="1" applyFill="1" applyBorder="1" applyAlignment="1" applyProtection="1">
      <alignment horizontal="center" vertical="center"/>
      <protection hidden="1"/>
    </xf>
    <xf numFmtId="167" fontId="16" fillId="2" borderId="0" xfId="0" applyNumberFormat="1" applyFont="1" applyFill="1" applyBorder="1" applyAlignment="1" applyProtection="1">
      <alignment horizontal="right" vertical="top"/>
      <protection hidden="1"/>
    </xf>
    <xf numFmtId="0" fontId="12" fillId="2" borderId="0" xfId="0" applyFont="1" applyFill="1" applyBorder="1" applyAlignment="1">
      <alignment vertical="center"/>
    </xf>
    <xf numFmtId="0" fontId="5" fillId="2" borderId="0" xfId="0" applyFont="1" applyFill="1" applyBorder="1" applyProtection="1">
      <protection hidden="1"/>
    </xf>
    <xf numFmtId="0" fontId="10" fillId="2" borderId="0" xfId="0" applyFont="1" applyFill="1" applyBorder="1"/>
    <xf numFmtId="0" fontId="16" fillId="2" borderId="73" xfId="0" applyFont="1" applyFill="1" applyBorder="1" applyAlignment="1" applyProtection="1">
      <alignment horizontal="center" vertical="center" textRotation="90" wrapText="1" shrinkToFit="1"/>
      <protection hidden="1"/>
    </xf>
    <xf numFmtId="0" fontId="9" fillId="2" borderId="0" xfId="0" applyFont="1" applyFill="1" applyBorder="1" applyAlignment="1"/>
    <xf numFmtId="164" fontId="19" fillId="2" borderId="54" xfId="0" applyNumberFormat="1" applyFont="1" applyFill="1" applyBorder="1" applyAlignment="1" applyProtection="1">
      <alignment vertical="center"/>
      <protection hidden="1"/>
    </xf>
    <xf numFmtId="1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2" borderId="0" xfId="0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4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/>
      <protection hidden="1"/>
    </xf>
    <xf numFmtId="0" fontId="37" fillId="0" borderId="25" xfId="0" applyFont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/>
      <protection hidden="1"/>
    </xf>
    <xf numFmtId="0" fontId="37" fillId="0" borderId="28" xfId="0" applyFont="1" applyBorder="1" applyAlignment="1" applyProtection="1">
      <alignment horizont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/>
      <protection hidden="1"/>
    </xf>
    <xf numFmtId="0" fontId="37" fillId="0" borderId="30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21" fillId="0" borderId="80" xfId="0" applyFont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alignment horizontal="center"/>
      <protection hidden="1"/>
    </xf>
    <xf numFmtId="0" fontId="21" fillId="0" borderId="60" xfId="0" applyFont="1" applyBorder="1" applyAlignment="1" applyProtection="1">
      <alignment horizontal="center"/>
      <protection hidden="1"/>
    </xf>
    <xf numFmtId="168" fontId="6" fillId="0" borderId="0" xfId="0" applyNumberFormat="1" applyFont="1" applyAlignment="1">
      <alignment horizontal="left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6" fillId="0" borderId="88" xfId="0" applyFont="1" applyBorder="1" applyAlignment="1" applyProtection="1">
      <alignment horizontal="left"/>
      <protection hidden="1"/>
    </xf>
    <xf numFmtId="0" fontId="0" fillId="0" borderId="48" xfId="0" applyBorder="1" applyAlignment="1">
      <alignment horizontal="center" vertical="center"/>
    </xf>
    <xf numFmtId="0" fontId="6" fillId="0" borderId="89" xfId="0" applyFont="1" applyBorder="1" applyAlignment="1" applyProtection="1">
      <alignment horizontal="left"/>
      <protection hidden="1"/>
    </xf>
    <xf numFmtId="0" fontId="0" fillId="0" borderId="90" xfId="0" applyBorder="1" applyAlignment="1">
      <alignment horizontal="center" vertical="center"/>
    </xf>
    <xf numFmtId="0" fontId="6" fillId="0" borderId="91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4" fillId="0" borderId="88" xfId="0" applyFont="1" applyBorder="1" applyAlignment="1" applyProtection="1">
      <alignment horizontal="center" vertical="center"/>
      <protection locked="0"/>
    </xf>
    <xf numFmtId="0" fontId="44" fillId="0" borderId="89" xfId="0" applyFont="1" applyBorder="1" applyAlignment="1" applyProtection="1">
      <alignment horizontal="center" vertical="center"/>
      <protection locked="0"/>
    </xf>
    <xf numFmtId="0" fontId="44" fillId="0" borderId="91" xfId="0" applyFont="1" applyBorder="1" applyAlignment="1" applyProtection="1">
      <alignment horizontal="center" vertical="center"/>
      <protection locked="0"/>
    </xf>
    <xf numFmtId="0" fontId="21" fillId="0" borderId="87" xfId="0" applyFont="1" applyBorder="1" applyAlignment="1" applyProtection="1">
      <alignment horizontal="center" vertical="center"/>
      <protection hidden="1"/>
    </xf>
    <xf numFmtId="0" fontId="21" fillId="0" borderId="92" xfId="0" applyFont="1" applyBorder="1" applyAlignment="1" applyProtection="1">
      <alignment horizontal="center" vertical="center"/>
      <protection hidden="1"/>
    </xf>
    <xf numFmtId="0" fontId="21" fillId="0" borderId="93" xfId="0" applyFont="1" applyBorder="1" applyAlignment="1" applyProtection="1">
      <alignment horizontal="center" vertical="center"/>
      <protection hidden="1"/>
    </xf>
    <xf numFmtId="0" fontId="21" fillId="0" borderId="48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94" xfId="0" applyFont="1" applyBorder="1" applyAlignment="1" applyProtection="1">
      <alignment horizontal="center" vertical="center"/>
      <protection hidden="1"/>
    </xf>
    <xf numFmtId="0" fontId="21" fillId="0" borderId="90" xfId="0" applyFont="1" applyBorder="1" applyAlignment="1" applyProtection="1">
      <alignment horizontal="center" vertical="center"/>
      <protection hidden="1"/>
    </xf>
    <xf numFmtId="0" fontId="21" fillId="0" borderId="95" xfId="0" applyFont="1" applyBorder="1" applyAlignment="1" applyProtection="1">
      <alignment horizontal="center" vertical="center"/>
      <protection hidden="1"/>
    </xf>
    <xf numFmtId="0" fontId="21" fillId="0" borderId="96" xfId="0" applyFont="1" applyBorder="1" applyAlignment="1" applyProtection="1">
      <alignment horizontal="center" vertical="center"/>
      <protection hidden="1"/>
    </xf>
    <xf numFmtId="0" fontId="33" fillId="0" borderId="0" xfId="0" applyFont="1"/>
    <xf numFmtId="0" fontId="7" fillId="4" borderId="13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Alignment="1" applyProtection="1">
      <alignment horizontal="center"/>
      <protection locked="0"/>
    </xf>
    <xf numFmtId="167" fontId="40" fillId="0" borderId="0" xfId="0" applyNumberFormat="1" applyFont="1" applyAlignment="1" applyProtection="1">
      <alignment horizontal="right" vertical="top"/>
      <protection hidden="1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7" fillId="0" borderId="87" xfId="0" applyFont="1" applyBorder="1" applyAlignment="1" applyProtection="1">
      <alignment horizontal="center" vertical="center"/>
      <protection hidden="1"/>
    </xf>
    <xf numFmtId="0" fontId="37" fillId="0" borderId="92" xfId="0" applyFont="1" applyBorder="1" applyAlignment="1" applyProtection="1">
      <alignment horizontal="center" vertical="center"/>
      <protection hidden="1"/>
    </xf>
    <xf numFmtId="0" fontId="37" fillId="0" borderId="93" xfId="0" applyFont="1" applyBorder="1" applyAlignment="1" applyProtection="1">
      <alignment horizontal="center" vertical="center"/>
      <protection hidden="1"/>
    </xf>
    <xf numFmtId="0" fontId="37" fillId="0" borderId="48" xfId="0" applyFont="1" applyBorder="1" applyAlignment="1" applyProtection="1">
      <alignment horizontal="center" vertical="center"/>
      <protection hidden="1"/>
    </xf>
    <xf numFmtId="0" fontId="37" fillId="0" borderId="15" xfId="0" applyFont="1" applyBorder="1" applyAlignment="1" applyProtection="1">
      <alignment horizontal="center" vertical="center"/>
      <protection hidden="1"/>
    </xf>
    <xf numFmtId="0" fontId="37" fillId="0" borderId="94" xfId="0" applyFont="1" applyBorder="1" applyAlignment="1" applyProtection="1">
      <alignment horizontal="center" vertical="center"/>
      <protection hidden="1"/>
    </xf>
    <xf numFmtId="0" fontId="37" fillId="0" borderId="90" xfId="0" applyFont="1" applyBorder="1" applyAlignment="1" applyProtection="1">
      <alignment horizontal="center" vertical="center"/>
      <protection hidden="1"/>
    </xf>
    <xf numFmtId="0" fontId="37" fillId="0" borderId="95" xfId="0" applyFont="1" applyBorder="1" applyAlignment="1" applyProtection="1">
      <alignment horizontal="center" vertical="center"/>
      <protection hidden="1"/>
    </xf>
    <xf numFmtId="0" fontId="37" fillId="0" borderId="96" xfId="0" applyFont="1" applyBorder="1" applyAlignment="1" applyProtection="1">
      <alignment horizontal="center" vertical="center"/>
      <protection hidden="1"/>
    </xf>
    <xf numFmtId="0" fontId="6" fillId="2" borderId="80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60" xfId="0" applyFont="1" applyFill="1" applyBorder="1" applyAlignment="1" applyProtection="1">
      <alignment horizontal="center" vertical="center"/>
      <protection hidden="1"/>
    </xf>
    <xf numFmtId="164" fontId="19" fillId="2" borderId="0" xfId="0" applyNumberFormat="1" applyFont="1" applyFill="1" applyBorder="1" applyAlignment="1" applyProtection="1">
      <alignment vertical="center"/>
      <protection hidden="1"/>
    </xf>
    <xf numFmtId="0" fontId="30" fillId="2" borderId="0" xfId="0" applyFont="1" applyFill="1" applyAlignment="1" applyProtection="1">
      <protection locked="0"/>
    </xf>
    <xf numFmtId="0" fontId="45" fillId="2" borderId="0" xfId="0" applyFont="1" applyFill="1" applyAlignment="1" applyProtection="1">
      <alignment horizontal="center"/>
      <protection locked="0"/>
    </xf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47" fillId="2" borderId="11" xfId="0" applyFont="1" applyFill="1" applyBorder="1" applyAlignment="1" applyProtection="1">
      <alignment horizontal="center"/>
      <protection locked="0"/>
    </xf>
    <xf numFmtId="0" fontId="47" fillId="2" borderId="12" xfId="0" applyFont="1" applyFill="1" applyBorder="1" applyAlignment="1" applyProtection="1">
      <alignment horizontal="center"/>
      <protection locked="0"/>
    </xf>
    <xf numFmtId="0" fontId="47" fillId="2" borderId="15" xfId="0" applyFont="1" applyFill="1" applyBorder="1" applyAlignment="1" applyProtection="1">
      <alignment horizontal="center"/>
      <protection locked="0"/>
    </xf>
    <xf numFmtId="0" fontId="47" fillId="2" borderId="16" xfId="0" applyFont="1" applyFill="1" applyBorder="1" applyAlignment="1" applyProtection="1">
      <alignment horizontal="center"/>
      <protection locked="0"/>
    </xf>
    <xf numFmtId="0" fontId="47" fillId="2" borderId="49" xfId="0" applyFont="1" applyFill="1" applyBorder="1" applyAlignment="1" applyProtection="1">
      <alignment horizontal="center"/>
      <protection locked="0"/>
    </xf>
    <xf numFmtId="0" fontId="47" fillId="2" borderId="19" xfId="0" applyFont="1" applyFill="1" applyBorder="1" applyAlignment="1" applyProtection="1">
      <alignment horizontal="center"/>
      <protection locked="0"/>
    </xf>
    <xf numFmtId="0" fontId="47" fillId="2" borderId="20" xfId="0" applyFont="1" applyFill="1" applyBorder="1" applyAlignment="1" applyProtection="1">
      <alignment horizontal="center"/>
      <protection locked="0"/>
    </xf>
    <xf numFmtId="0" fontId="47" fillId="2" borderId="48" xfId="0" applyFont="1" applyFill="1" applyBorder="1" applyAlignment="1" applyProtection="1">
      <alignment horizontal="center"/>
      <protection locked="0"/>
    </xf>
    <xf numFmtId="0" fontId="47" fillId="2" borderId="18" xfId="0" applyFont="1" applyFill="1" applyBorder="1" applyAlignment="1" applyProtection="1">
      <alignment horizontal="center"/>
      <protection locked="0"/>
    </xf>
    <xf numFmtId="0" fontId="47" fillId="2" borderId="22" xfId="0" applyFont="1" applyFill="1" applyBorder="1" applyAlignment="1" applyProtection="1">
      <alignment horizontal="center"/>
      <protection locked="0"/>
    </xf>
    <xf numFmtId="0" fontId="47" fillId="2" borderId="14" xfId="0" applyFont="1" applyFill="1" applyBorder="1" applyAlignment="1" applyProtection="1">
      <alignment horizontal="center"/>
      <protection locked="0"/>
    </xf>
    <xf numFmtId="0" fontId="47" fillId="2" borderId="68" xfId="0" applyFont="1" applyFill="1" applyBorder="1" applyAlignment="1" applyProtection="1">
      <alignment horizontal="center"/>
      <protection locked="0"/>
    </xf>
    <xf numFmtId="0" fontId="47" fillId="2" borderId="69" xfId="0" applyFont="1" applyFill="1" applyBorder="1" applyAlignment="1" applyProtection="1">
      <alignment horizontal="center"/>
      <protection locked="0"/>
    </xf>
    <xf numFmtId="0" fontId="47" fillId="2" borderId="70" xfId="0" applyFont="1" applyFill="1" applyBorder="1" applyAlignment="1" applyProtection="1">
      <alignment horizontal="center"/>
      <protection locked="0"/>
    </xf>
    <xf numFmtId="0" fontId="47" fillId="2" borderId="7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4" fillId="2" borderId="15" xfId="0" applyFont="1" applyFill="1" applyBorder="1" applyAlignment="1" applyProtection="1">
      <alignment horizontal="left" vertical="center"/>
      <protection hidden="1"/>
    </xf>
    <xf numFmtId="0" fontId="4" fillId="2" borderId="19" xfId="0" applyFont="1" applyFill="1" applyBorder="1" applyAlignment="1" applyProtection="1">
      <alignment horizontal="left" vertical="center"/>
      <protection hidden="1"/>
    </xf>
    <xf numFmtId="0" fontId="47" fillId="2" borderId="11" xfId="0" applyFont="1" applyFill="1" applyBorder="1" applyAlignment="1" applyProtection="1">
      <alignment horizontal="center" vertical="center"/>
      <protection locked="0"/>
    </xf>
    <xf numFmtId="0" fontId="47" fillId="2" borderId="12" xfId="0" applyFont="1" applyFill="1" applyBorder="1" applyAlignment="1" applyProtection="1">
      <alignment horizontal="center" vertical="center"/>
      <protection locked="0"/>
    </xf>
    <xf numFmtId="0" fontId="47" fillId="2" borderId="15" xfId="0" applyFont="1" applyFill="1" applyBorder="1" applyAlignment="1" applyProtection="1">
      <alignment horizontal="center" vertical="center"/>
      <protection locked="0"/>
    </xf>
    <xf numFmtId="0" fontId="47" fillId="2" borderId="16" xfId="0" applyFont="1" applyFill="1" applyBorder="1" applyAlignment="1" applyProtection="1">
      <alignment horizontal="center" vertical="center"/>
      <protection locked="0"/>
    </xf>
    <xf numFmtId="0" fontId="47" fillId="2" borderId="49" xfId="0" applyFont="1" applyFill="1" applyBorder="1" applyAlignment="1" applyProtection="1">
      <alignment horizontal="center" vertical="center"/>
      <protection locked="0"/>
    </xf>
    <xf numFmtId="0" fontId="47" fillId="2" borderId="52" xfId="0" applyFont="1" applyFill="1" applyBorder="1" applyAlignment="1" applyProtection="1">
      <alignment horizontal="center" vertical="center"/>
      <protection locked="0"/>
    </xf>
    <xf numFmtId="0" fontId="47" fillId="2" borderId="19" xfId="0" applyFont="1" applyFill="1" applyBorder="1" applyAlignment="1" applyProtection="1">
      <alignment horizontal="center" vertical="center"/>
      <protection locked="0"/>
    </xf>
    <xf numFmtId="0" fontId="47" fillId="2" borderId="20" xfId="0" applyFont="1" applyFill="1" applyBorder="1" applyAlignment="1" applyProtection="1">
      <alignment horizontal="center" vertical="center"/>
      <protection locked="0"/>
    </xf>
    <xf numFmtId="0" fontId="47" fillId="2" borderId="18" xfId="0" applyFont="1" applyFill="1" applyBorder="1" applyAlignment="1" applyProtection="1">
      <alignment horizontal="center" vertical="center"/>
      <protection locked="0"/>
    </xf>
    <xf numFmtId="0" fontId="47" fillId="2" borderId="22" xfId="0" applyFont="1" applyFill="1" applyBorder="1" applyAlignment="1" applyProtection="1">
      <alignment horizontal="center" vertical="center"/>
      <protection locked="0"/>
    </xf>
    <xf numFmtId="0" fontId="47" fillId="2" borderId="14" xfId="0" applyFont="1" applyFill="1" applyBorder="1" applyAlignment="1" applyProtection="1">
      <alignment horizontal="center" vertical="center"/>
      <protection locked="0"/>
    </xf>
    <xf numFmtId="0" fontId="47" fillId="2" borderId="70" xfId="0" applyFont="1" applyFill="1" applyBorder="1" applyAlignment="1" applyProtection="1">
      <alignment horizontal="center" vertical="center"/>
      <protection locked="0"/>
    </xf>
    <xf numFmtId="0" fontId="47" fillId="2" borderId="68" xfId="0" applyFont="1" applyFill="1" applyBorder="1" applyAlignment="1" applyProtection="1">
      <alignment horizontal="center" vertical="center"/>
      <protection locked="0"/>
    </xf>
    <xf numFmtId="0" fontId="47" fillId="2" borderId="69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 wrapText="1" shrinkToFit="1"/>
      <protection locked="0"/>
    </xf>
    <xf numFmtId="0" fontId="28" fillId="2" borderId="0" xfId="0" applyFont="1" applyFill="1" applyBorder="1" applyAlignment="1" applyProtection="1">
      <alignment horizontal="center" vertical="center" wrapText="1" shrinkToFit="1"/>
      <protection locked="0"/>
    </xf>
    <xf numFmtId="0" fontId="28" fillId="2" borderId="6" xfId="0" applyFont="1" applyFill="1" applyBorder="1" applyAlignment="1" applyProtection="1">
      <alignment horizontal="center" vertical="center" wrapText="1" shrinkToFi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18" fillId="2" borderId="56" xfId="0" applyFont="1" applyFill="1" applyBorder="1" applyAlignment="1">
      <alignment horizontal="center"/>
    </xf>
    <xf numFmtId="0" fontId="18" fillId="2" borderId="57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27" fillId="3" borderId="37" xfId="0" applyFont="1" applyFill="1" applyBorder="1" applyAlignment="1">
      <alignment horizontal="center"/>
    </xf>
    <xf numFmtId="0" fontId="20" fillId="2" borderId="0" xfId="0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locked="0"/>
    </xf>
    <xf numFmtId="0" fontId="16" fillId="2" borderId="62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textRotation="90"/>
    </xf>
    <xf numFmtId="165" fontId="9" fillId="2" borderId="0" xfId="0" applyNumberFormat="1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Alignment="1" applyProtection="1">
      <alignment horizontal="left"/>
      <protection hidden="1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72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10" fontId="6" fillId="2" borderId="26" xfId="1" applyNumberFormat="1" applyFont="1" applyFill="1" applyBorder="1" applyAlignment="1" applyProtection="1">
      <alignment horizontal="center" vertical="center"/>
      <protection hidden="1"/>
    </xf>
    <xf numFmtId="10" fontId="6" fillId="2" borderId="27" xfId="1" applyNumberFormat="1" applyFont="1" applyFill="1" applyBorder="1" applyAlignment="1" applyProtection="1">
      <alignment horizontal="center" vertical="center"/>
      <protection hidden="1"/>
    </xf>
    <xf numFmtId="10" fontId="6" fillId="2" borderId="1" xfId="1" applyNumberFormat="1" applyFont="1" applyFill="1" applyBorder="1" applyAlignment="1" applyProtection="1">
      <alignment horizontal="center" vertical="center"/>
      <protection hidden="1"/>
    </xf>
    <xf numFmtId="10" fontId="6" fillId="2" borderId="36" xfId="1" applyNumberFormat="1" applyFont="1" applyFill="1" applyBorder="1" applyAlignment="1" applyProtection="1">
      <alignment horizontal="center" vertical="center"/>
      <protection hidden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10" fontId="6" fillId="2" borderId="37" xfId="1" applyNumberFormat="1" applyFont="1" applyFill="1" applyBorder="1" applyAlignment="1" applyProtection="1">
      <alignment horizontal="center" vertical="center"/>
      <protection hidden="1"/>
    </xf>
    <xf numFmtId="10" fontId="6" fillId="2" borderId="38" xfId="1" applyNumberFormat="1" applyFont="1" applyFill="1" applyBorder="1" applyAlignment="1" applyProtection="1">
      <alignment horizontal="center" vertical="center"/>
      <protection hidden="1"/>
    </xf>
    <xf numFmtId="0" fontId="10" fillId="3" borderId="58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27" fillId="3" borderId="30" xfId="0" applyFont="1" applyFill="1" applyBorder="1" applyAlignment="1">
      <alignment horizontal="center"/>
    </xf>
    <xf numFmtId="0" fontId="27" fillId="3" borderId="38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vertical="center"/>
    </xf>
    <xf numFmtId="10" fontId="6" fillId="2" borderId="33" xfId="1" applyNumberFormat="1" applyFont="1" applyFill="1" applyBorder="1" applyAlignment="1" applyProtection="1">
      <alignment horizontal="center" vertical="center"/>
      <protection hidden="1"/>
    </xf>
    <xf numFmtId="10" fontId="6" fillId="2" borderId="34" xfId="1" applyNumberFormat="1" applyFont="1" applyFill="1" applyBorder="1" applyAlignment="1" applyProtection="1">
      <alignment horizontal="center" vertical="center"/>
      <protection hidden="1"/>
    </xf>
    <xf numFmtId="10" fontId="6" fillId="2" borderId="3" xfId="1" applyNumberFormat="1" applyFont="1" applyFill="1" applyBorder="1" applyAlignment="1" applyProtection="1">
      <alignment horizontal="center" vertical="center"/>
      <protection hidden="1"/>
    </xf>
    <xf numFmtId="10" fontId="6" fillId="2" borderId="29" xfId="1" applyNumberFormat="1" applyFont="1" applyFill="1" applyBorder="1" applyAlignment="1" applyProtection="1">
      <alignment horizontal="center" vertical="center"/>
      <protection hidden="1"/>
    </xf>
    <xf numFmtId="10" fontId="6" fillId="2" borderId="31" xfId="1" applyNumberFormat="1" applyFont="1" applyFill="1" applyBorder="1" applyAlignment="1" applyProtection="1">
      <alignment horizontal="center" vertical="center"/>
      <protection hidden="1"/>
    </xf>
    <xf numFmtId="10" fontId="6" fillId="2" borderId="32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1" fillId="2" borderId="0" xfId="0" applyFont="1" applyFill="1" applyAlignment="1" applyProtection="1">
      <alignment horizontal="right"/>
      <protection locked="0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164" fontId="0" fillId="2" borderId="0" xfId="0" applyNumberFormat="1" applyFill="1" applyAlignment="1" applyProtection="1">
      <alignment horizontal="left"/>
      <protection hidden="1"/>
    </xf>
    <xf numFmtId="166" fontId="9" fillId="2" borderId="0" xfId="0" applyNumberFormat="1" applyFont="1" applyFill="1" applyAlignment="1" applyProtection="1">
      <alignment horizontal="center"/>
      <protection hidden="1"/>
    </xf>
    <xf numFmtId="10" fontId="6" fillId="2" borderId="0" xfId="1" applyNumberFormat="1" applyFont="1" applyFill="1" applyBorder="1" applyAlignment="1" applyProtection="1">
      <alignment horizontal="center"/>
      <protection hidden="1"/>
    </xf>
    <xf numFmtId="10" fontId="6" fillId="2" borderId="0" xfId="1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28" fillId="2" borderId="24" xfId="0" applyFont="1" applyFill="1" applyBorder="1" applyAlignment="1" applyProtection="1">
      <alignment horizontal="center" vertical="center" wrapText="1"/>
      <protection hidden="1"/>
    </xf>
    <xf numFmtId="0" fontId="28" fillId="2" borderId="5" xfId="0" applyFont="1" applyFill="1" applyBorder="1" applyAlignment="1" applyProtection="1">
      <alignment horizontal="center" vertical="center" wrapText="1"/>
      <protection hidden="1"/>
    </xf>
    <xf numFmtId="0" fontId="28" fillId="2" borderId="6" xfId="0" applyFont="1" applyFill="1" applyBorder="1" applyAlignment="1" applyProtection="1">
      <alignment horizontal="center" vertical="center" wrapText="1"/>
      <protection hidden="1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24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0" fontId="6" fillId="2" borderId="31" xfId="1" applyNumberFormat="1" applyFont="1" applyFill="1" applyBorder="1" applyAlignment="1" applyProtection="1">
      <alignment horizontal="center"/>
      <protection hidden="1"/>
    </xf>
    <xf numFmtId="10" fontId="6" fillId="2" borderId="35" xfId="1" applyNumberFormat="1" applyFont="1" applyFill="1" applyBorder="1" applyAlignment="1" applyProtection="1">
      <alignment horizontal="center"/>
      <protection hidden="1"/>
    </xf>
    <xf numFmtId="164" fontId="6" fillId="2" borderId="0" xfId="0" applyNumberFormat="1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right"/>
      <protection hidden="1"/>
    </xf>
    <xf numFmtId="10" fontId="6" fillId="2" borderId="3" xfId="1" applyNumberFormat="1" applyFont="1" applyFill="1" applyBorder="1" applyAlignment="1" applyProtection="1">
      <alignment horizontal="center"/>
      <protection hidden="1"/>
    </xf>
    <xf numFmtId="10" fontId="6" fillId="2" borderId="74" xfId="1" applyNumberFormat="1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>
      <alignment horizontal="center"/>
    </xf>
    <xf numFmtId="10" fontId="6" fillId="2" borderId="33" xfId="1" applyNumberFormat="1" applyFont="1" applyFill="1" applyBorder="1" applyAlignment="1" applyProtection="1">
      <alignment horizontal="center"/>
      <protection hidden="1"/>
    </xf>
    <xf numFmtId="10" fontId="6" fillId="2" borderId="34" xfId="1" applyNumberFormat="1" applyFont="1" applyFill="1" applyBorder="1" applyAlignment="1" applyProtection="1">
      <alignment horizontal="center"/>
      <protection hidden="1"/>
    </xf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85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0" fontId="21" fillId="0" borderId="62" xfId="0" applyFont="1" applyBorder="1" applyAlignment="1">
      <alignment horizontal="center" vertical="center" textRotation="90"/>
    </xf>
    <xf numFmtId="0" fontId="21" fillId="0" borderId="72" xfId="0" applyFont="1" applyBorder="1" applyAlignment="1">
      <alignment horizontal="center" vertical="center" textRotation="90"/>
    </xf>
    <xf numFmtId="0" fontId="21" fillId="0" borderId="82" xfId="0" applyFont="1" applyBorder="1" applyAlignment="1">
      <alignment horizontal="center" vertical="center" textRotation="90"/>
    </xf>
    <xf numFmtId="0" fontId="42" fillId="0" borderId="24" xfId="0" applyFont="1" applyBorder="1" applyAlignment="1" applyProtection="1">
      <alignment horizontal="center"/>
      <protection hidden="1"/>
    </xf>
    <xf numFmtId="0" fontId="42" fillId="0" borderId="5" xfId="0" applyFont="1" applyBorder="1" applyAlignment="1" applyProtection="1">
      <alignment horizontal="center"/>
      <protection hidden="1"/>
    </xf>
    <xf numFmtId="0" fontId="42" fillId="0" borderId="59" xfId="0" applyFont="1" applyBorder="1" applyAlignment="1" applyProtection="1">
      <alignment horizontal="center"/>
      <protection hidden="1"/>
    </xf>
    <xf numFmtId="0" fontId="42" fillId="0" borderId="80" xfId="0" applyFont="1" applyBorder="1" applyAlignment="1" applyProtection="1">
      <alignment horizontal="center"/>
      <protection hidden="1"/>
    </xf>
    <xf numFmtId="168" fontId="21" fillId="0" borderId="0" xfId="0" applyNumberFormat="1" applyFont="1" applyAlignment="1">
      <alignment horizontal="left"/>
    </xf>
    <xf numFmtId="0" fontId="21" fillId="0" borderId="0" xfId="0" applyFont="1" applyAlignment="1">
      <alignment horizontal="right"/>
    </xf>
    <xf numFmtId="10" fontId="21" fillId="0" borderId="37" xfId="1" applyNumberFormat="1" applyFont="1" applyBorder="1" applyAlignment="1" applyProtection="1">
      <alignment horizontal="center"/>
      <protection hidden="1"/>
    </xf>
    <xf numFmtId="10" fontId="21" fillId="0" borderId="38" xfId="1" applyNumberFormat="1" applyFont="1" applyBorder="1" applyAlignment="1" applyProtection="1">
      <alignment horizontal="center"/>
      <protection hidden="1"/>
    </xf>
    <xf numFmtId="10" fontId="21" fillId="0" borderId="26" xfId="1" applyNumberFormat="1" applyFont="1" applyBorder="1" applyAlignment="1" applyProtection="1">
      <alignment horizontal="center"/>
      <protection hidden="1"/>
    </xf>
    <xf numFmtId="10" fontId="21" fillId="0" borderId="33" xfId="1" applyNumberFormat="1" applyFont="1" applyBorder="1" applyAlignment="1" applyProtection="1">
      <alignment horizontal="center"/>
      <protection hidden="1"/>
    </xf>
    <xf numFmtId="10" fontId="21" fillId="0" borderId="1" xfId="1" applyNumberFormat="1" applyFont="1" applyBorder="1" applyAlignment="1" applyProtection="1">
      <alignment horizontal="center"/>
      <protection hidden="1"/>
    </xf>
    <xf numFmtId="10" fontId="21" fillId="0" borderId="3" xfId="1" applyNumberFormat="1" applyFont="1" applyBorder="1" applyAlignment="1" applyProtection="1">
      <alignment horizontal="center"/>
      <protection hidden="1"/>
    </xf>
    <xf numFmtId="0" fontId="26" fillId="3" borderId="44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10" fontId="21" fillId="0" borderId="26" xfId="1" applyNumberFormat="1" applyFont="1" applyBorder="1" applyAlignment="1" applyProtection="1">
      <alignment horizontal="center" vertical="center"/>
      <protection hidden="1"/>
    </xf>
    <xf numFmtId="10" fontId="21" fillId="0" borderId="27" xfId="1" applyNumberFormat="1" applyFont="1" applyBorder="1" applyAlignment="1" applyProtection="1">
      <alignment horizontal="center" vertical="center"/>
      <protection hidden="1"/>
    </xf>
    <xf numFmtId="10" fontId="21" fillId="0" borderId="1" xfId="1" applyNumberFormat="1" applyFont="1" applyBorder="1" applyAlignment="1" applyProtection="1">
      <alignment horizontal="center" vertical="center"/>
      <protection hidden="1"/>
    </xf>
    <xf numFmtId="10" fontId="21" fillId="0" borderId="36" xfId="1" applyNumberFormat="1" applyFont="1" applyBorder="1" applyAlignment="1" applyProtection="1">
      <alignment horizontal="center" vertical="center"/>
      <protection hidden="1"/>
    </xf>
    <xf numFmtId="10" fontId="21" fillId="0" borderId="37" xfId="1" applyNumberFormat="1" applyFont="1" applyBorder="1" applyAlignment="1" applyProtection="1">
      <alignment horizontal="center" vertical="center"/>
      <protection hidden="1"/>
    </xf>
    <xf numFmtId="10" fontId="21" fillId="0" borderId="38" xfId="1" applyNumberFormat="1" applyFont="1" applyBorder="1" applyAlignment="1" applyProtection="1">
      <alignment horizontal="center" vertical="center"/>
      <protection hidden="1"/>
    </xf>
    <xf numFmtId="0" fontId="26" fillId="0" borderId="6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38" fillId="0" borderId="65" xfId="0" applyFont="1" applyBorder="1" applyAlignment="1" applyProtection="1">
      <alignment horizontal="center" vertical="center" wrapText="1"/>
      <protection hidden="1"/>
    </xf>
    <xf numFmtId="0" fontId="38" fillId="0" borderId="55" xfId="0" applyFont="1" applyBorder="1" applyAlignment="1" applyProtection="1">
      <alignment horizontal="center" vertical="center" wrapText="1"/>
      <protection hidden="1"/>
    </xf>
    <xf numFmtId="0" fontId="38" fillId="0" borderId="81" xfId="0" applyFont="1" applyBorder="1" applyAlignment="1" applyProtection="1">
      <alignment horizontal="center" vertical="center" wrapText="1"/>
      <protection hidden="1"/>
    </xf>
    <xf numFmtId="0" fontId="38" fillId="0" borderId="82" xfId="0" applyFont="1" applyBorder="1" applyAlignment="1" applyProtection="1">
      <alignment horizontal="center" vertical="center" wrapText="1"/>
      <protection hidden="1"/>
    </xf>
    <xf numFmtId="0" fontId="38" fillId="0" borderId="83" xfId="0" applyFont="1" applyBorder="1" applyAlignment="1" applyProtection="1">
      <alignment horizontal="center" vertical="center" wrapText="1"/>
      <protection hidden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26" fillId="3" borderId="63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64" xfId="0" applyFont="1" applyFill="1" applyBorder="1" applyAlignment="1">
      <alignment horizontal="center" vertical="center" wrapText="1"/>
    </xf>
    <xf numFmtId="0" fontId="26" fillId="3" borderId="6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66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0" fontId="39" fillId="0" borderId="26" xfId="1" applyNumberFormat="1" applyFont="1" applyBorder="1" applyAlignment="1" applyProtection="1">
      <alignment horizontal="center"/>
      <protection hidden="1"/>
    </xf>
    <xf numFmtId="10" fontId="39" fillId="0" borderId="27" xfId="1" applyNumberFormat="1" applyFont="1" applyBorder="1" applyAlignment="1" applyProtection="1">
      <alignment horizontal="center"/>
      <protection hidden="1"/>
    </xf>
    <xf numFmtId="10" fontId="39" fillId="0" borderId="1" xfId="1" applyNumberFormat="1" applyFont="1" applyBorder="1" applyAlignment="1" applyProtection="1">
      <alignment horizontal="center"/>
      <protection hidden="1"/>
    </xf>
    <xf numFmtId="10" fontId="39" fillId="0" borderId="36" xfId="1" applyNumberFormat="1" applyFont="1" applyBorder="1" applyAlignment="1" applyProtection="1">
      <alignment horizontal="center"/>
      <protection hidden="1"/>
    </xf>
    <xf numFmtId="10" fontId="39" fillId="0" borderId="37" xfId="1" applyNumberFormat="1" applyFont="1" applyBorder="1" applyAlignment="1" applyProtection="1">
      <alignment horizontal="center"/>
      <protection hidden="1"/>
    </xf>
    <xf numFmtId="10" fontId="39" fillId="0" borderId="38" xfId="1" applyNumberFormat="1" applyFont="1" applyBorder="1" applyAlignment="1" applyProtection="1">
      <alignment horizontal="center"/>
      <protection hidden="1"/>
    </xf>
    <xf numFmtId="10" fontId="6" fillId="0" borderId="26" xfId="1" applyNumberFormat="1" applyFont="1" applyBorder="1" applyAlignment="1">
      <alignment horizontal="center" vertical="center"/>
    </xf>
    <xf numFmtId="10" fontId="6" fillId="0" borderId="27" xfId="1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10" fontId="6" fillId="0" borderId="36" xfId="1" applyNumberFormat="1" applyFont="1" applyBorder="1" applyAlignment="1">
      <alignment horizontal="center" vertical="center"/>
    </xf>
    <xf numFmtId="10" fontId="6" fillId="0" borderId="37" xfId="1" applyNumberFormat="1" applyFont="1" applyBorder="1" applyAlignment="1">
      <alignment horizontal="center" vertical="center"/>
    </xf>
    <xf numFmtId="10" fontId="6" fillId="0" borderId="38" xfId="1" applyNumberFormat="1" applyFont="1" applyBorder="1" applyAlignment="1">
      <alignment horizontal="center" vertical="center"/>
    </xf>
    <xf numFmtId="10" fontId="21" fillId="0" borderId="27" xfId="1" applyNumberFormat="1" applyFont="1" applyBorder="1" applyAlignment="1" applyProtection="1">
      <alignment horizontal="center"/>
      <protection hidden="1"/>
    </xf>
    <xf numFmtId="10" fontId="21" fillId="0" borderId="36" xfId="1" applyNumberFormat="1" applyFont="1" applyBorder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144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</dxfs>
  <tableStyles count="0" defaultTableStyle="TableStyleMedium2" defaultPivotStyle="PivotStyleLight16"/>
  <colors>
    <mruColors>
      <color rgb="FFE2E2E2"/>
      <color rgb="FFCCFFCC"/>
      <color rgb="FFFFCCFF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1º P'!$C$22</c:f>
              <c:strCache>
                <c:ptCount val="1"/>
                <c:pt idx="0">
                  <c:v>AD: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P'!$D$22:$H$22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1º P'!$C$23</c:f>
              <c:strCache>
                <c:ptCount val="1"/>
                <c:pt idx="0">
                  <c:v>A: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P'!$D$23:$H$23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1º P'!$C$24</c:f>
              <c:strCache>
                <c:ptCount val="1"/>
                <c:pt idx="0">
                  <c:v>B: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P'!$D$24:$H$24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1º P'!$C$25</c:f>
              <c:strCache>
                <c:ptCount val="1"/>
                <c:pt idx="0">
                  <c:v>C: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P'!$D$25:$H$25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16000"/>
        <c:axId val="109878016"/>
      </c:barChart>
      <c:catAx>
        <c:axId val="11161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878016"/>
        <c:crosses val="autoZero"/>
        <c:auto val="1"/>
        <c:lblAlgn val="ctr"/>
        <c:lblOffset val="100"/>
        <c:noMultiLvlLbl val="0"/>
      </c:catAx>
      <c:valAx>
        <c:axId val="1098780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1616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2º P'!$C$22</c:f>
              <c:strCache>
                <c:ptCount val="1"/>
                <c:pt idx="0">
                  <c:v>AD: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P'!$D$22:$M$22</c:f>
              <c:numCache>
                <c:formatCode>0.00%</c:formatCode>
                <c:ptCount val="10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2º P'!$C$23</c:f>
              <c:strCache>
                <c:ptCount val="1"/>
                <c:pt idx="0">
                  <c:v>A: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P'!$D$23:$M$23</c:f>
              <c:numCache>
                <c:formatCode>0.00%</c:formatCode>
                <c:ptCount val="10"/>
                <c:pt idx="0">
                  <c:v>0</c:v>
                </c:pt>
                <c:pt idx="1">
                  <c:v>0.82758620689655171</c:v>
                </c:pt>
                <c:pt idx="2">
                  <c:v>0</c:v>
                </c:pt>
                <c:pt idx="3">
                  <c:v>0.89655172413793105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2º P'!$C$24</c:f>
              <c:strCache>
                <c:ptCount val="1"/>
                <c:pt idx="0">
                  <c:v>B: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P'!$D$24:$M$24</c:f>
              <c:numCache>
                <c:formatCode>0.00%</c:formatCode>
                <c:ptCount val="10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6.8965517241379309E-2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2º P'!$C$25</c:f>
              <c:strCache>
                <c:ptCount val="1"/>
                <c:pt idx="0">
                  <c:v>C: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P'!$D$25:$M$25</c:f>
              <c:numCache>
                <c:formatCode>0.00%</c:formatCode>
                <c:ptCount val="10"/>
                <c:pt idx="0">
                  <c:v>0</c:v>
                </c:pt>
                <c:pt idx="1">
                  <c:v>0.10344827586206896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224192"/>
        <c:axId val="110085824"/>
      </c:barChart>
      <c:catAx>
        <c:axId val="55322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85824"/>
        <c:crosses val="autoZero"/>
        <c:auto val="1"/>
        <c:lblAlgn val="ctr"/>
        <c:lblOffset val="100"/>
        <c:noMultiLvlLbl val="0"/>
      </c:catAx>
      <c:valAx>
        <c:axId val="110085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53224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3º P'!$C$16</c:f>
              <c:strCache>
                <c:ptCount val="1"/>
                <c:pt idx="0">
                  <c:v>AD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P'!$D$16:$R$16</c:f>
              <c:numCache>
                <c:formatCode>0.00%</c:formatCode>
                <c:ptCount val="15"/>
                <c:pt idx="0">
                  <c:v>0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0</c:v>
                </c:pt>
                <c:pt idx="4">
                  <c:v>0</c:v>
                </c:pt>
                <c:pt idx="5">
                  <c:v>3.4482758620689655E-2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3º P'!$C$17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P'!$D$17:$R$17</c:f>
              <c:numCache>
                <c:formatCode>0.00%</c:formatCode>
                <c:ptCount val="15"/>
                <c:pt idx="0">
                  <c:v>0</c:v>
                </c:pt>
                <c:pt idx="1">
                  <c:v>0.82758620689655171</c:v>
                </c:pt>
                <c:pt idx="2">
                  <c:v>0.7931034482758621</c:v>
                </c:pt>
                <c:pt idx="3">
                  <c:v>0</c:v>
                </c:pt>
                <c:pt idx="4">
                  <c:v>0.89655172413793105</c:v>
                </c:pt>
                <c:pt idx="5">
                  <c:v>0.7931034482758621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3º P'!$C$18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P'!$D$18:$R$18</c:f>
              <c:numCache>
                <c:formatCode>0.00%</c:formatCode>
                <c:ptCount val="15"/>
                <c:pt idx="0">
                  <c:v>0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0</c:v>
                </c:pt>
                <c:pt idx="4">
                  <c:v>6.8965517241379309E-2</c:v>
                </c:pt>
                <c:pt idx="5">
                  <c:v>0.13793103448275862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3º P'!$C$19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P'!$D$19:$R$19</c:f>
              <c:numCache>
                <c:formatCode>0.00%</c:formatCode>
                <c:ptCount val="15"/>
                <c:pt idx="0">
                  <c:v>0</c:v>
                </c:pt>
                <c:pt idx="1">
                  <c:v>0.10344827586206896</c:v>
                </c:pt>
                <c:pt idx="2">
                  <c:v>0.13793103448275862</c:v>
                </c:pt>
                <c:pt idx="3">
                  <c:v>0</c:v>
                </c:pt>
                <c:pt idx="4">
                  <c:v>3.4482758620689655E-2</c:v>
                </c:pt>
                <c:pt idx="5">
                  <c:v>3.4482758620689655E-2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015936"/>
        <c:axId val="110088704"/>
      </c:barChart>
      <c:catAx>
        <c:axId val="52701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88704"/>
        <c:crosses val="autoZero"/>
        <c:auto val="1"/>
        <c:lblAlgn val="ctr"/>
        <c:lblOffset val="100"/>
        <c:noMultiLvlLbl val="0"/>
      </c:catAx>
      <c:valAx>
        <c:axId val="1100887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7015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4º P'!$C$16</c:f>
              <c:strCache>
                <c:ptCount val="1"/>
                <c:pt idx="0">
                  <c:v>AD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4º P'!$D$14:$W$15</c:f>
              <c:multiLvlStrCache>
                <c:ptCount val="20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4º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3º P</c:v>
                  </c:pt>
                  <c:pt idx="7">
                    <c:v>4º P</c:v>
                  </c:pt>
                  <c:pt idx="8">
                    <c:v>1º P</c:v>
                  </c:pt>
                  <c:pt idx="9">
                    <c:v>2º P</c:v>
                  </c:pt>
                  <c:pt idx="10">
                    <c:v>3º P</c:v>
                  </c:pt>
                  <c:pt idx="11">
                    <c:v>4º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  <c:pt idx="15">
                    <c:v>4º P</c:v>
                  </c:pt>
                  <c:pt idx="16">
                    <c:v>1º P</c:v>
                  </c:pt>
                  <c:pt idx="17">
                    <c:v>2º P</c:v>
                  </c:pt>
                  <c:pt idx="18">
                    <c:v>3º P</c:v>
                  </c:pt>
                  <c:pt idx="19">
                    <c:v>4º P</c:v>
                  </c:pt>
                </c:lvl>
                <c:lvl>
                  <c:pt idx="0">
                    <c:v>COMPETENCIA 1</c:v>
                  </c:pt>
                  <c:pt idx="4">
                    <c:v>COMPETENCIA 2</c:v>
                  </c:pt>
                  <c:pt idx="8">
                    <c:v>COMPETENCIA 3</c:v>
                  </c:pt>
                  <c:pt idx="12">
                    <c:v>COMPETENCIA 4</c:v>
                  </c:pt>
                  <c:pt idx="16">
                    <c:v>COMPETENCIA 5</c:v>
                  </c:pt>
                </c:lvl>
              </c:multiLvlStrCache>
            </c:multiLvlStrRef>
          </c:cat>
          <c:val>
            <c:numRef>
              <c:f>'NIVEL DE LOGRO AL 4º P'!$D$16:$W$16</c:f>
              <c:numCache>
                <c:formatCode>0.00%</c:formatCode>
                <c:ptCount val="20"/>
                <c:pt idx="0">
                  <c:v>0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3.4482758620689655E-2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4º P'!$C$17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4º P'!$D$14:$W$15</c:f>
              <c:multiLvlStrCache>
                <c:ptCount val="20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4º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3º P</c:v>
                  </c:pt>
                  <c:pt idx="7">
                    <c:v>4º P</c:v>
                  </c:pt>
                  <c:pt idx="8">
                    <c:v>1º P</c:v>
                  </c:pt>
                  <c:pt idx="9">
                    <c:v>2º P</c:v>
                  </c:pt>
                  <c:pt idx="10">
                    <c:v>3º P</c:v>
                  </c:pt>
                  <c:pt idx="11">
                    <c:v>4º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  <c:pt idx="15">
                    <c:v>4º P</c:v>
                  </c:pt>
                  <c:pt idx="16">
                    <c:v>1º P</c:v>
                  </c:pt>
                  <c:pt idx="17">
                    <c:v>2º P</c:v>
                  </c:pt>
                  <c:pt idx="18">
                    <c:v>3º P</c:v>
                  </c:pt>
                  <c:pt idx="19">
                    <c:v>4º P</c:v>
                  </c:pt>
                </c:lvl>
                <c:lvl>
                  <c:pt idx="0">
                    <c:v>COMPETENCIA 1</c:v>
                  </c:pt>
                  <c:pt idx="4">
                    <c:v>COMPETENCIA 2</c:v>
                  </c:pt>
                  <c:pt idx="8">
                    <c:v>COMPETENCIA 3</c:v>
                  </c:pt>
                  <c:pt idx="12">
                    <c:v>COMPETENCIA 4</c:v>
                  </c:pt>
                  <c:pt idx="16">
                    <c:v>COMPETENCIA 5</c:v>
                  </c:pt>
                </c:lvl>
              </c:multiLvlStrCache>
            </c:multiLvlStrRef>
          </c:cat>
          <c:val>
            <c:numRef>
              <c:f>'NIVEL DE LOGRO AL 4º P'!$D$17:$W$17</c:f>
              <c:numCache>
                <c:formatCode>0.00%</c:formatCode>
                <c:ptCount val="20"/>
                <c:pt idx="0">
                  <c:v>0</c:v>
                </c:pt>
                <c:pt idx="1">
                  <c:v>0.82758620689655171</c:v>
                </c:pt>
                <c:pt idx="2">
                  <c:v>0.7931034482758621</c:v>
                </c:pt>
                <c:pt idx="3">
                  <c:v>0.82758620689655171</c:v>
                </c:pt>
                <c:pt idx="4">
                  <c:v>0</c:v>
                </c:pt>
                <c:pt idx="5">
                  <c:v>0.89655172413793105</c:v>
                </c:pt>
                <c:pt idx="6">
                  <c:v>0.7931034482758621</c:v>
                </c:pt>
                <c:pt idx="7">
                  <c:v>0.86206896551724133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4º P'!$C$18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4º P'!$D$14:$W$15</c:f>
              <c:multiLvlStrCache>
                <c:ptCount val="20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4º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3º P</c:v>
                  </c:pt>
                  <c:pt idx="7">
                    <c:v>4º P</c:v>
                  </c:pt>
                  <c:pt idx="8">
                    <c:v>1º P</c:v>
                  </c:pt>
                  <c:pt idx="9">
                    <c:v>2º P</c:v>
                  </c:pt>
                  <c:pt idx="10">
                    <c:v>3º P</c:v>
                  </c:pt>
                  <c:pt idx="11">
                    <c:v>4º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  <c:pt idx="15">
                    <c:v>4º P</c:v>
                  </c:pt>
                  <c:pt idx="16">
                    <c:v>1º P</c:v>
                  </c:pt>
                  <c:pt idx="17">
                    <c:v>2º P</c:v>
                  </c:pt>
                  <c:pt idx="18">
                    <c:v>3º P</c:v>
                  </c:pt>
                  <c:pt idx="19">
                    <c:v>4º P</c:v>
                  </c:pt>
                </c:lvl>
                <c:lvl>
                  <c:pt idx="0">
                    <c:v>COMPETENCIA 1</c:v>
                  </c:pt>
                  <c:pt idx="4">
                    <c:v>COMPETENCIA 2</c:v>
                  </c:pt>
                  <c:pt idx="8">
                    <c:v>COMPETENCIA 3</c:v>
                  </c:pt>
                  <c:pt idx="12">
                    <c:v>COMPETENCIA 4</c:v>
                  </c:pt>
                  <c:pt idx="16">
                    <c:v>COMPETENCIA 5</c:v>
                  </c:pt>
                </c:lvl>
              </c:multiLvlStrCache>
            </c:multiLvlStrRef>
          </c:cat>
          <c:val>
            <c:numRef>
              <c:f>'NIVEL DE LOGRO AL 4º P'!$D$18:$W$18</c:f>
              <c:numCache>
                <c:formatCode>0.00%</c:formatCode>
                <c:ptCount val="20"/>
                <c:pt idx="0">
                  <c:v>0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6.8965517241379309E-2</c:v>
                </c:pt>
                <c:pt idx="6">
                  <c:v>0.13793103448275862</c:v>
                </c:pt>
                <c:pt idx="7">
                  <c:v>6.8965517241379309E-2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4º P'!$C$19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4º P'!$D$14:$W$15</c:f>
              <c:multiLvlStrCache>
                <c:ptCount val="20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4º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3º P</c:v>
                  </c:pt>
                  <c:pt idx="7">
                    <c:v>4º P</c:v>
                  </c:pt>
                  <c:pt idx="8">
                    <c:v>1º P</c:v>
                  </c:pt>
                  <c:pt idx="9">
                    <c:v>2º P</c:v>
                  </c:pt>
                  <c:pt idx="10">
                    <c:v>3º P</c:v>
                  </c:pt>
                  <c:pt idx="11">
                    <c:v>4º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  <c:pt idx="15">
                    <c:v>4º P</c:v>
                  </c:pt>
                  <c:pt idx="16">
                    <c:v>1º P</c:v>
                  </c:pt>
                  <c:pt idx="17">
                    <c:v>2º P</c:v>
                  </c:pt>
                  <c:pt idx="18">
                    <c:v>3º P</c:v>
                  </c:pt>
                  <c:pt idx="19">
                    <c:v>4º P</c:v>
                  </c:pt>
                </c:lvl>
                <c:lvl>
                  <c:pt idx="0">
                    <c:v>COMPETENCIA 1</c:v>
                  </c:pt>
                  <c:pt idx="4">
                    <c:v>COMPETENCIA 2</c:v>
                  </c:pt>
                  <c:pt idx="8">
                    <c:v>COMPETENCIA 3</c:v>
                  </c:pt>
                  <c:pt idx="12">
                    <c:v>COMPETENCIA 4</c:v>
                  </c:pt>
                  <c:pt idx="16">
                    <c:v>COMPETENCIA 5</c:v>
                  </c:pt>
                </c:lvl>
              </c:multiLvlStrCache>
            </c:multiLvlStrRef>
          </c:cat>
          <c:val>
            <c:numRef>
              <c:f>'NIVEL DE LOGRO AL 4º P'!$D$19:$W$19</c:f>
              <c:numCache>
                <c:formatCode>0.00%</c:formatCode>
                <c:ptCount val="20"/>
                <c:pt idx="0">
                  <c:v>0</c:v>
                </c:pt>
                <c:pt idx="1">
                  <c:v>0.10344827586206896</c:v>
                </c:pt>
                <c:pt idx="2">
                  <c:v>0.13793103448275862</c:v>
                </c:pt>
                <c:pt idx="3">
                  <c:v>0.10344827586206896</c:v>
                </c:pt>
                <c:pt idx="4">
                  <c:v>0</c:v>
                </c:pt>
                <c:pt idx="5">
                  <c:v>3.4482758620689655E-2</c:v>
                </c:pt>
                <c:pt idx="6">
                  <c:v>3.4482758620689655E-2</c:v>
                </c:pt>
                <c:pt idx="7">
                  <c:v>6.8965517241379309E-2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230272"/>
        <c:axId val="110091584"/>
      </c:barChart>
      <c:catAx>
        <c:axId val="55423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91584"/>
        <c:crosses val="autoZero"/>
        <c:auto val="1"/>
        <c:lblAlgn val="ctr"/>
        <c:lblOffset val="100"/>
        <c:noMultiLvlLbl val="0"/>
      </c:catAx>
      <c:valAx>
        <c:axId val="110091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54230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ANUAL'!$E$18</c:f>
              <c:strCache>
                <c:ptCount val="1"/>
                <c:pt idx="0">
                  <c:v>% NIVEL DE LOGRO ANUAL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'NIVEL DE LOGRO ANUAL'!$D$19:$D$22</c:f>
              <c:strCache>
                <c:ptCount val="4"/>
                <c:pt idx="0">
                  <c:v>AD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</c:strCache>
            </c:strRef>
          </c:cat>
          <c:val>
            <c:numRef>
              <c:f>'NIVEL DE LOGRO ANUAL'!$E$19:$E$22</c:f>
              <c:numCache>
                <c:formatCode>0.00%</c:formatCode>
                <c:ptCount val="4"/>
                <c:pt idx="0">
                  <c:v>0.21428571428571427</c:v>
                </c:pt>
                <c:pt idx="1">
                  <c:v>0.4642857142857143</c:v>
                </c:pt>
                <c:pt idx="2">
                  <c:v>0.17857142857142858</c:v>
                </c:pt>
                <c:pt idx="3">
                  <c:v>0.14285714285714285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640640"/>
        <c:axId val="572795136"/>
      </c:barChart>
      <c:catAx>
        <c:axId val="7864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572795136"/>
        <c:crosses val="autoZero"/>
        <c:auto val="1"/>
        <c:lblAlgn val="ctr"/>
        <c:lblOffset val="100"/>
        <c:noMultiLvlLbl val="0"/>
      </c:catAx>
      <c:valAx>
        <c:axId val="572795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8640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2461513</xdr:colOff>
      <xdr:row>10</xdr:row>
      <xdr:rowOff>65940</xdr:rowOff>
    </xdr:from>
    <xdr:ext cx="210250" cy="965919"/>
    <xdr:sp macro="" textlink="">
      <xdr:nvSpPr>
        <xdr:cNvPr id="2" name="1 CuadroTexto"/>
        <xdr:cNvSpPr txBox="1"/>
      </xdr:nvSpPr>
      <xdr:spPr>
        <a:xfrm rot="16200000">
          <a:off x="2303486" y="2268179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428625</xdr:colOff>
          <xdr:row>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104774</xdr:colOff>
      <xdr:row>8</xdr:row>
      <xdr:rowOff>28575</xdr:rowOff>
    </xdr:from>
    <xdr:to>
      <xdr:col>29</xdr:col>
      <xdr:colOff>142874</xdr:colOff>
      <xdr:row>30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2447193</xdr:colOff>
      <xdr:row>10</xdr:row>
      <xdr:rowOff>43961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89166" y="2231546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38100</xdr:rowOff>
        </xdr:from>
        <xdr:to>
          <xdr:col>1</xdr:col>
          <xdr:colOff>390525</xdr:colOff>
          <xdr:row>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134939</xdr:colOff>
      <xdr:row>8</xdr:row>
      <xdr:rowOff>21429</xdr:rowOff>
    </xdr:from>
    <xdr:to>
      <xdr:col>29</xdr:col>
      <xdr:colOff>150812</xdr:colOff>
      <xdr:row>31</xdr:row>
      <xdr:rowOff>7936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2454520</xdr:colOff>
      <xdr:row>10</xdr:row>
      <xdr:rowOff>51288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96493" y="2246200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0</xdr:rowOff>
        </xdr:from>
        <xdr:to>
          <xdr:col>1</xdr:col>
          <xdr:colOff>400050</xdr:colOff>
          <xdr:row>3</xdr:row>
          <xdr:rowOff>161925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25978</xdr:colOff>
      <xdr:row>8</xdr:row>
      <xdr:rowOff>17318</xdr:rowOff>
    </xdr:from>
    <xdr:to>
      <xdr:col>32</xdr:col>
      <xdr:colOff>0</xdr:colOff>
      <xdr:row>30</xdr:row>
      <xdr:rowOff>138545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2454520</xdr:colOff>
      <xdr:row>10</xdr:row>
      <xdr:rowOff>58617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96493" y="2312144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0</xdr:rowOff>
        </xdr:from>
        <xdr:to>
          <xdr:col>1</xdr:col>
          <xdr:colOff>466725</xdr:colOff>
          <xdr:row>3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69273</xdr:colOff>
      <xdr:row>8</xdr:row>
      <xdr:rowOff>51953</xdr:rowOff>
    </xdr:from>
    <xdr:to>
      <xdr:col>29</xdr:col>
      <xdr:colOff>129886</xdr:colOff>
      <xdr:row>30</xdr:row>
      <xdr:rowOff>164523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304800</xdr:colOff>
          <xdr:row>3</xdr:row>
          <xdr:rowOff>114300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1763741</xdr:colOff>
      <xdr:row>7</xdr:row>
      <xdr:rowOff>53947</xdr:rowOff>
    </xdr:from>
    <xdr:ext cx="233205" cy="934936"/>
    <xdr:sp macro="" textlink="">
      <xdr:nvSpPr>
        <xdr:cNvPr id="2" name="1 CuadroTexto"/>
        <xdr:cNvSpPr txBox="1"/>
      </xdr:nvSpPr>
      <xdr:spPr>
        <a:xfrm rot="16200000">
          <a:off x="1611314" y="1635125"/>
          <a:ext cx="93493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900"/>
            <a:t>COMPETENCIAS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0</xdr:col>
          <xdr:colOff>457200</xdr:colOff>
          <xdr:row>3</xdr:row>
          <xdr:rowOff>95250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337038</xdr:colOff>
      <xdr:row>9</xdr:row>
      <xdr:rowOff>119427</xdr:rowOff>
    </xdr:from>
    <xdr:to>
      <xdr:col>10</xdr:col>
      <xdr:colOff>234461</xdr:colOff>
      <xdr:row>26</xdr:row>
      <xdr:rowOff>80595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61"/>
  <sheetViews>
    <sheetView tabSelected="1" zoomScale="120" zoomScaleNormal="120" workbookViewId="0">
      <selection activeCell="M5" sqref="M5:O5"/>
    </sheetView>
  </sheetViews>
  <sheetFormatPr baseColWidth="10" defaultColWidth="0" defaultRowHeight="15" zeroHeight="1" x14ac:dyDescent="0.25"/>
  <cols>
    <col min="1" max="1" width="3.28515625" style="1" customWidth="1"/>
    <col min="2" max="2" width="40" style="6" customWidth="1"/>
    <col min="3" max="30" width="3.7109375" style="3" customWidth="1"/>
    <col min="31" max="31" width="0.140625" style="4" customWidth="1"/>
    <col min="32" max="32" width="6.5703125" style="3" hidden="1"/>
    <col min="33" max="16381" width="11.42578125" style="3" hidden="1"/>
    <col min="16382" max="16382" width="9" style="3" hidden="1"/>
    <col min="16383" max="16383" width="8.85546875" style="3" hidden="1"/>
    <col min="16384" max="16384" width="0.140625" style="3" hidden="1"/>
  </cols>
  <sheetData>
    <row r="1" spans="1:32" ht="11.25" customHeight="1" x14ac:dyDescent="0.45">
      <c r="B1" s="121" t="s">
        <v>14</v>
      </c>
      <c r="C1" s="17"/>
      <c r="D1" s="17"/>
      <c r="E1" s="103"/>
      <c r="G1" s="248"/>
      <c r="V1" s="2"/>
      <c r="W1" s="2"/>
      <c r="Y1" s="128" t="s">
        <v>101</v>
      </c>
      <c r="Z1" s="126"/>
      <c r="AA1" s="126"/>
      <c r="AB1" s="126"/>
      <c r="AC1" s="231" t="s">
        <v>139</v>
      </c>
      <c r="AD1" s="126"/>
    </row>
    <row r="2" spans="1:32" ht="11.25" customHeight="1" x14ac:dyDescent="0.25">
      <c r="B2" s="85" t="s">
        <v>100</v>
      </c>
      <c r="C2" s="249" t="s">
        <v>140</v>
      </c>
      <c r="D2" s="249" t="s">
        <v>141</v>
      </c>
      <c r="E2" s="249" t="s">
        <v>142</v>
      </c>
      <c r="F2" s="249" t="s">
        <v>143</v>
      </c>
      <c r="G2" s="250" t="s">
        <v>33</v>
      </c>
      <c r="H2" s="250" t="s">
        <v>32</v>
      </c>
      <c r="I2" s="251" t="s">
        <v>144</v>
      </c>
      <c r="J2" s="250" t="s">
        <v>145</v>
      </c>
      <c r="K2" s="250" t="s">
        <v>146</v>
      </c>
      <c r="L2" s="250" t="s">
        <v>147</v>
      </c>
      <c r="M2" s="250" t="s">
        <v>148</v>
      </c>
      <c r="Y2" s="129" t="s">
        <v>103</v>
      </c>
    </row>
    <row r="3" spans="1:32" ht="11.25" customHeight="1" x14ac:dyDescent="0.25">
      <c r="B3" s="85" t="s">
        <v>15</v>
      </c>
      <c r="C3" s="18"/>
      <c r="D3" s="18"/>
      <c r="E3" s="18"/>
      <c r="F3" s="108"/>
      <c r="G3" s="5"/>
      <c r="Y3" s="129" t="s">
        <v>104</v>
      </c>
    </row>
    <row r="4" spans="1:32" ht="11.25" customHeight="1" x14ac:dyDescent="0.25">
      <c r="A4" s="290" t="s">
        <v>29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1" t="s">
        <v>30</v>
      </c>
      <c r="U4" s="291"/>
      <c r="V4" s="291"/>
      <c r="W4" s="291"/>
      <c r="X4" s="291"/>
      <c r="Y4" s="130" t="s">
        <v>105</v>
      </c>
      <c r="Z4" s="26"/>
      <c r="AA4" s="26"/>
      <c r="AB4" s="26"/>
      <c r="AC4" s="26"/>
      <c r="AD4" s="26"/>
      <c r="AE4" s="26"/>
    </row>
    <row r="5" spans="1:32" s="90" customFormat="1" ht="12" customHeight="1" x14ac:dyDescent="0.25">
      <c r="A5" s="88"/>
      <c r="B5" s="89"/>
      <c r="K5" s="75"/>
      <c r="L5" s="109" t="s">
        <v>13</v>
      </c>
      <c r="M5" s="301">
        <f ca="1">YEAR(TODAY())</f>
        <v>2019</v>
      </c>
      <c r="N5" s="301"/>
      <c r="O5" s="301"/>
      <c r="Y5" s="129" t="s">
        <v>102</v>
      </c>
      <c r="AE5" s="4"/>
    </row>
    <row r="6" spans="1:32" ht="12.75" customHeight="1" x14ac:dyDescent="0.25">
      <c r="B6" s="8" t="s">
        <v>9</v>
      </c>
      <c r="C6" s="298" t="s">
        <v>149</v>
      </c>
      <c r="D6" s="298"/>
      <c r="E6" s="298"/>
      <c r="F6" s="298"/>
      <c r="G6" s="9"/>
      <c r="H6" s="10"/>
      <c r="I6" s="8" t="s">
        <v>10</v>
      </c>
      <c r="J6" s="297" t="s">
        <v>11</v>
      </c>
      <c r="K6" s="297"/>
      <c r="L6" s="297"/>
      <c r="M6" s="78"/>
      <c r="N6" s="299" t="s">
        <v>56</v>
      </c>
      <c r="O6" s="299"/>
      <c r="P6" s="299"/>
      <c r="Q6" s="299"/>
      <c r="R6" s="299"/>
      <c r="S6" s="297" t="s">
        <v>150</v>
      </c>
      <c r="T6" s="297"/>
      <c r="U6" s="297"/>
      <c r="V6" s="297"/>
      <c r="W6" s="81"/>
      <c r="X6" s="81"/>
      <c r="Y6" s="81"/>
      <c r="Z6" s="81"/>
      <c r="AA6" s="81"/>
      <c r="AB6" s="81"/>
      <c r="AC6" s="81"/>
      <c r="AD6" s="81"/>
      <c r="AE6" s="11"/>
    </row>
    <row r="7" spans="1:32" ht="14.25" customHeight="1" thickBot="1" x14ac:dyDescent="0.3">
      <c r="B7" s="8" t="s">
        <v>47</v>
      </c>
      <c r="C7" s="302" t="s">
        <v>90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10"/>
      <c r="Q7" s="10"/>
      <c r="R7" s="8" t="s">
        <v>8</v>
      </c>
      <c r="S7" s="302" t="s">
        <v>99</v>
      </c>
      <c r="T7" s="302"/>
      <c r="U7" s="302"/>
      <c r="V7" s="302"/>
      <c r="W7" s="302"/>
      <c r="X7" s="302"/>
      <c r="Y7" s="302"/>
      <c r="Z7" s="302"/>
      <c r="AA7" s="302"/>
      <c r="AB7" s="302"/>
      <c r="AC7" s="132"/>
      <c r="AD7" s="134"/>
      <c r="AE7" s="122"/>
    </row>
    <row r="8" spans="1:32" s="45" customFormat="1" ht="12" customHeight="1" x14ac:dyDescent="0.25">
      <c r="A8" s="292" t="s">
        <v>6</v>
      </c>
      <c r="B8" s="293" t="s">
        <v>27</v>
      </c>
      <c r="C8" s="321" t="s">
        <v>5</v>
      </c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3"/>
      <c r="AC8" s="151"/>
      <c r="AD8" s="151"/>
      <c r="AE8" s="304"/>
    </row>
    <row r="9" spans="1:32" s="45" customFormat="1" ht="11.25" customHeight="1" thickBot="1" x14ac:dyDescent="0.3">
      <c r="A9" s="292"/>
      <c r="B9" s="294"/>
      <c r="C9" s="324" t="s">
        <v>106</v>
      </c>
      <c r="D9" s="300"/>
      <c r="E9" s="300"/>
      <c r="F9" s="300"/>
      <c r="G9" s="300"/>
      <c r="H9" s="300"/>
      <c r="I9" s="300"/>
      <c r="J9" s="300" t="s">
        <v>107</v>
      </c>
      <c r="K9" s="300"/>
      <c r="L9" s="300"/>
      <c r="M9" s="300"/>
      <c r="N9" s="300"/>
      <c r="O9" s="300"/>
      <c r="P9" s="300" t="s">
        <v>108</v>
      </c>
      <c r="Q9" s="300"/>
      <c r="R9" s="300"/>
      <c r="S9" s="300"/>
      <c r="T9" s="300"/>
      <c r="U9" s="300" t="s">
        <v>109</v>
      </c>
      <c r="V9" s="300"/>
      <c r="W9" s="300"/>
      <c r="X9" s="300"/>
      <c r="Y9" s="300"/>
      <c r="Z9" s="300" t="s">
        <v>110</v>
      </c>
      <c r="AA9" s="300"/>
      <c r="AB9" s="325"/>
      <c r="AC9" s="150"/>
      <c r="AD9" s="150"/>
      <c r="AE9" s="304"/>
    </row>
    <row r="10" spans="1:32" s="45" customFormat="1" ht="37.5" customHeight="1" thickBot="1" x14ac:dyDescent="0.3">
      <c r="A10" s="292"/>
      <c r="B10" s="295"/>
      <c r="C10" s="284" t="s">
        <v>95</v>
      </c>
      <c r="D10" s="285"/>
      <c r="E10" s="285"/>
      <c r="F10" s="285"/>
      <c r="G10" s="285"/>
      <c r="H10" s="285"/>
      <c r="I10" s="286"/>
      <c r="J10" s="287" t="s">
        <v>92</v>
      </c>
      <c r="K10" s="288"/>
      <c r="L10" s="288"/>
      <c r="M10" s="288"/>
      <c r="N10" s="288"/>
      <c r="O10" s="289"/>
      <c r="P10" s="287"/>
      <c r="Q10" s="288"/>
      <c r="R10" s="288"/>
      <c r="S10" s="288"/>
      <c r="T10" s="289"/>
      <c r="U10" s="287"/>
      <c r="V10" s="288"/>
      <c r="W10" s="288"/>
      <c r="X10" s="288"/>
      <c r="Y10" s="289"/>
      <c r="Z10" s="307"/>
      <c r="AA10" s="308"/>
      <c r="AB10" s="289"/>
      <c r="AC10" s="131"/>
      <c r="AD10" s="133"/>
      <c r="AE10" s="304"/>
    </row>
    <row r="11" spans="1:32" s="45" customFormat="1" ht="93.75" customHeight="1" thickBot="1" x14ac:dyDescent="0.3">
      <c r="A11" s="292"/>
      <c r="B11" s="296"/>
      <c r="C11" s="53" t="s">
        <v>91</v>
      </c>
      <c r="D11" s="53" t="s">
        <v>96</v>
      </c>
      <c r="E11" s="53"/>
      <c r="F11" s="53"/>
      <c r="G11" s="54"/>
      <c r="H11" s="54"/>
      <c r="I11" s="104" t="s">
        <v>59</v>
      </c>
      <c r="J11" s="55" t="s">
        <v>93</v>
      </c>
      <c r="K11" s="53" t="s">
        <v>94</v>
      </c>
      <c r="L11" s="53"/>
      <c r="M11" s="53"/>
      <c r="N11" s="54"/>
      <c r="O11" s="104" t="s">
        <v>59</v>
      </c>
      <c r="P11" s="55"/>
      <c r="Q11" s="53"/>
      <c r="R11" s="53"/>
      <c r="S11" s="54"/>
      <c r="T11" s="104" t="s">
        <v>59</v>
      </c>
      <c r="U11" s="55"/>
      <c r="V11" s="53"/>
      <c r="W11" s="53"/>
      <c r="X11" s="54"/>
      <c r="Y11" s="104" t="s">
        <v>59</v>
      </c>
      <c r="Z11" s="160"/>
      <c r="AA11" s="161"/>
      <c r="AB11" s="104" t="s">
        <v>59</v>
      </c>
      <c r="AC11" s="152"/>
      <c r="AD11" s="152"/>
      <c r="AE11" s="304"/>
    </row>
    <row r="12" spans="1:32" s="155" customFormat="1" ht="15.75" customHeight="1" x14ac:dyDescent="0.25">
      <c r="A12" s="21">
        <v>1</v>
      </c>
      <c r="B12" s="100" t="s">
        <v>125</v>
      </c>
      <c r="C12" s="252"/>
      <c r="D12" s="252"/>
      <c r="E12" s="252"/>
      <c r="F12" s="252"/>
      <c r="G12" s="252"/>
      <c r="H12" s="253"/>
      <c r="I12" s="228"/>
      <c r="J12" s="252"/>
      <c r="K12" s="252"/>
      <c r="L12" s="252"/>
      <c r="M12" s="252"/>
      <c r="N12" s="253"/>
      <c r="O12" s="228"/>
      <c r="P12" s="262"/>
      <c r="Q12" s="252"/>
      <c r="R12" s="252"/>
      <c r="S12" s="253"/>
      <c r="T12" s="228"/>
      <c r="U12" s="262"/>
      <c r="V12" s="252"/>
      <c r="W12" s="252"/>
      <c r="X12" s="253"/>
      <c r="Y12" s="228"/>
      <c r="Z12" s="262"/>
      <c r="AA12" s="252"/>
      <c r="AB12" s="228"/>
      <c r="AC12" s="49"/>
      <c r="AD12" s="49"/>
      <c r="AE12" s="153"/>
      <c r="AF12" s="154"/>
    </row>
    <row r="13" spans="1:32" s="156" customFormat="1" ht="15.75" customHeight="1" x14ac:dyDescent="0.25">
      <c r="A13" s="22">
        <v>2</v>
      </c>
      <c r="B13" s="101" t="s">
        <v>62</v>
      </c>
      <c r="C13" s="254"/>
      <c r="D13" s="254"/>
      <c r="E13" s="254"/>
      <c r="F13" s="254"/>
      <c r="G13" s="254"/>
      <c r="H13" s="255"/>
      <c r="I13" s="229"/>
      <c r="J13" s="254"/>
      <c r="K13" s="254"/>
      <c r="L13" s="254"/>
      <c r="M13" s="254"/>
      <c r="N13" s="255"/>
      <c r="O13" s="229"/>
      <c r="P13" s="260"/>
      <c r="Q13" s="254"/>
      <c r="R13" s="254"/>
      <c r="S13" s="255"/>
      <c r="T13" s="229"/>
      <c r="U13" s="260"/>
      <c r="V13" s="254"/>
      <c r="W13" s="254"/>
      <c r="X13" s="255"/>
      <c r="Y13" s="229"/>
      <c r="Z13" s="260"/>
      <c r="AA13" s="254"/>
      <c r="AB13" s="229"/>
      <c r="AC13" s="49"/>
      <c r="AD13" s="49"/>
      <c r="AE13" s="153"/>
      <c r="AF13" s="154"/>
    </row>
    <row r="14" spans="1:32" s="156" customFormat="1" ht="15.75" customHeight="1" x14ac:dyDescent="0.25">
      <c r="A14" s="22">
        <v>3</v>
      </c>
      <c r="B14" s="101" t="s">
        <v>63</v>
      </c>
      <c r="C14" s="254"/>
      <c r="D14" s="254"/>
      <c r="E14" s="254"/>
      <c r="F14" s="254"/>
      <c r="G14" s="254"/>
      <c r="H14" s="255"/>
      <c r="I14" s="229"/>
      <c r="J14" s="254"/>
      <c r="K14" s="254"/>
      <c r="L14" s="254"/>
      <c r="M14" s="254"/>
      <c r="N14" s="255"/>
      <c r="O14" s="229"/>
      <c r="P14" s="260"/>
      <c r="Q14" s="254"/>
      <c r="R14" s="254"/>
      <c r="S14" s="255"/>
      <c r="T14" s="229"/>
      <c r="U14" s="260"/>
      <c r="V14" s="254"/>
      <c r="W14" s="254"/>
      <c r="X14" s="255"/>
      <c r="Y14" s="229"/>
      <c r="Z14" s="260"/>
      <c r="AA14" s="254"/>
      <c r="AB14" s="229"/>
      <c r="AC14" s="49"/>
      <c r="AD14" s="49"/>
      <c r="AE14" s="153"/>
      <c r="AF14" s="154"/>
    </row>
    <row r="15" spans="1:32" s="156" customFormat="1" ht="15.75" customHeight="1" x14ac:dyDescent="0.25">
      <c r="A15" s="22">
        <v>4</v>
      </c>
      <c r="B15" s="101" t="s">
        <v>64</v>
      </c>
      <c r="C15" s="254"/>
      <c r="D15" s="254"/>
      <c r="E15" s="254"/>
      <c r="F15" s="254"/>
      <c r="G15" s="254"/>
      <c r="H15" s="255"/>
      <c r="I15" s="229"/>
      <c r="J15" s="254"/>
      <c r="K15" s="254"/>
      <c r="L15" s="254"/>
      <c r="M15" s="254"/>
      <c r="N15" s="255"/>
      <c r="O15" s="229"/>
      <c r="P15" s="260"/>
      <c r="Q15" s="254"/>
      <c r="R15" s="254"/>
      <c r="S15" s="255"/>
      <c r="T15" s="229"/>
      <c r="U15" s="260"/>
      <c r="V15" s="254"/>
      <c r="W15" s="254"/>
      <c r="X15" s="255"/>
      <c r="Y15" s="229"/>
      <c r="Z15" s="260"/>
      <c r="AA15" s="254"/>
      <c r="AB15" s="229"/>
      <c r="AC15" s="49"/>
      <c r="AD15" s="49"/>
      <c r="AE15" s="153"/>
      <c r="AF15" s="154"/>
    </row>
    <row r="16" spans="1:32" s="156" customFormat="1" ht="15.75" customHeight="1" x14ac:dyDescent="0.25">
      <c r="A16" s="22">
        <v>5</v>
      </c>
      <c r="B16" s="101" t="s">
        <v>65</v>
      </c>
      <c r="C16" s="254"/>
      <c r="D16" s="254"/>
      <c r="E16" s="254"/>
      <c r="F16" s="254"/>
      <c r="G16" s="254"/>
      <c r="H16" s="255"/>
      <c r="I16" s="229"/>
      <c r="J16" s="254"/>
      <c r="K16" s="254"/>
      <c r="L16" s="254"/>
      <c r="M16" s="254"/>
      <c r="N16" s="255"/>
      <c r="O16" s="229"/>
      <c r="P16" s="260"/>
      <c r="Q16" s="254"/>
      <c r="R16" s="254"/>
      <c r="S16" s="255"/>
      <c r="T16" s="229"/>
      <c r="U16" s="260"/>
      <c r="V16" s="254"/>
      <c r="W16" s="254"/>
      <c r="X16" s="255"/>
      <c r="Y16" s="229"/>
      <c r="Z16" s="260"/>
      <c r="AA16" s="254"/>
      <c r="AB16" s="229"/>
      <c r="AC16" s="49"/>
      <c r="AD16" s="49"/>
      <c r="AE16" s="153"/>
      <c r="AF16" s="154"/>
    </row>
    <row r="17" spans="1:32" s="156" customFormat="1" ht="15.75" customHeight="1" x14ac:dyDescent="0.25">
      <c r="A17" s="22">
        <v>6</v>
      </c>
      <c r="B17" s="101" t="s">
        <v>66</v>
      </c>
      <c r="C17" s="254"/>
      <c r="D17" s="254"/>
      <c r="E17" s="254"/>
      <c r="F17" s="254"/>
      <c r="G17" s="254"/>
      <c r="H17" s="255"/>
      <c r="I17" s="229"/>
      <c r="J17" s="254"/>
      <c r="K17" s="254"/>
      <c r="L17" s="254"/>
      <c r="M17" s="254"/>
      <c r="N17" s="255"/>
      <c r="O17" s="229"/>
      <c r="P17" s="260"/>
      <c r="Q17" s="254"/>
      <c r="R17" s="254"/>
      <c r="S17" s="255"/>
      <c r="T17" s="229"/>
      <c r="U17" s="260"/>
      <c r="V17" s="254"/>
      <c r="W17" s="254"/>
      <c r="X17" s="255"/>
      <c r="Y17" s="229"/>
      <c r="Z17" s="260"/>
      <c r="AA17" s="254"/>
      <c r="AB17" s="229"/>
      <c r="AC17" s="49"/>
      <c r="AD17" s="49"/>
      <c r="AE17" s="153"/>
      <c r="AF17" s="154"/>
    </row>
    <row r="18" spans="1:32" s="156" customFormat="1" ht="15.75" customHeight="1" x14ac:dyDescent="0.25">
      <c r="A18" s="22">
        <v>7</v>
      </c>
      <c r="B18" s="101" t="s">
        <v>67</v>
      </c>
      <c r="C18" s="254"/>
      <c r="D18" s="254"/>
      <c r="E18" s="254"/>
      <c r="F18" s="254"/>
      <c r="G18" s="254"/>
      <c r="H18" s="255"/>
      <c r="I18" s="229"/>
      <c r="J18" s="254"/>
      <c r="K18" s="254"/>
      <c r="L18" s="254"/>
      <c r="M18" s="254"/>
      <c r="N18" s="255"/>
      <c r="O18" s="229"/>
      <c r="P18" s="260"/>
      <c r="Q18" s="254"/>
      <c r="R18" s="254"/>
      <c r="S18" s="255"/>
      <c r="T18" s="229"/>
      <c r="U18" s="260"/>
      <c r="V18" s="254"/>
      <c r="W18" s="254"/>
      <c r="X18" s="255"/>
      <c r="Y18" s="229"/>
      <c r="Z18" s="260"/>
      <c r="AA18" s="254"/>
      <c r="AB18" s="229"/>
      <c r="AC18" s="49"/>
      <c r="AD18" s="49"/>
      <c r="AE18" s="153"/>
      <c r="AF18" s="154"/>
    </row>
    <row r="19" spans="1:32" s="156" customFormat="1" ht="15.75" customHeight="1" x14ac:dyDescent="0.25">
      <c r="A19" s="22">
        <v>8</v>
      </c>
      <c r="B19" s="101" t="s">
        <v>68</v>
      </c>
      <c r="C19" s="254"/>
      <c r="D19" s="254"/>
      <c r="E19" s="254"/>
      <c r="F19" s="254"/>
      <c r="G19" s="254"/>
      <c r="H19" s="255"/>
      <c r="I19" s="229"/>
      <c r="J19" s="254"/>
      <c r="K19" s="254"/>
      <c r="L19" s="254"/>
      <c r="M19" s="254"/>
      <c r="N19" s="255"/>
      <c r="O19" s="229"/>
      <c r="P19" s="260"/>
      <c r="Q19" s="254"/>
      <c r="R19" s="254"/>
      <c r="S19" s="255"/>
      <c r="T19" s="229"/>
      <c r="U19" s="260"/>
      <c r="V19" s="254"/>
      <c r="W19" s="254"/>
      <c r="X19" s="255"/>
      <c r="Y19" s="229"/>
      <c r="Z19" s="260"/>
      <c r="AA19" s="254"/>
      <c r="AB19" s="229"/>
      <c r="AC19" s="49"/>
      <c r="AD19" s="49"/>
      <c r="AE19" s="153"/>
      <c r="AF19" s="154"/>
    </row>
    <row r="20" spans="1:32" s="156" customFormat="1" ht="15.75" customHeight="1" x14ac:dyDescent="0.25">
      <c r="A20" s="22">
        <v>9</v>
      </c>
      <c r="B20" s="101" t="s">
        <v>69</v>
      </c>
      <c r="C20" s="254"/>
      <c r="D20" s="254"/>
      <c r="E20" s="254"/>
      <c r="F20" s="254"/>
      <c r="G20" s="254"/>
      <c r="H20" s="255"/>
      <c r="I20" s="229"/>
      <c r="J20" s="254"/>
      <c r="K20" s="254"/>
      <c r="L20" s="254"/>
      <c r="M20" s="254"/>
      <c r="N20" s="255"/>
      <c r="O20" s="229"/>
      <c r="P20" s="260"/>
      <c r="Q20" s="254"/>
      <c r="R20" s="254"/>
      <c r="S20" s="255"/>
      <c r="T20" s="229"/>
      <c r="U20" s="260"/>
      <c r="V20" s="254"/>
      <c r="W20" s="254"/>
      <c r="X20" s="255"/>
      <c r="Y20" s="229"/>
      <c r="Z20" s="260"/>
      <c r="AA20" s="254"/>
      <c r="AB20" s="229"/>
      <c r="AC20" s="49"/>
      <c r="AD20" s="49"/>
      <c r="AE20" s="153"/>
      <c r="AF20" s="154"/>
    </row>
    <row r="21" spans="1:32" s="156" customFormat="1" ht="15.75" customHeight="1" x14ac:dyDescent="0.25">
      <c r="A21" s="22">
        <v>10</v>
      </c>
      <c r="B21" s="101" t="s">
        <v>70</v>
      </c>
      <c r="C21" s="254"/>
      <c r="D21" s="254"/>
      <c r="E21" s="254"/>
      <c r="F21" s="254"/>
      <c r="G21" s="254"/>
      <c r="H21" s="255"/>
      <c r="I21" s="229"/>
      <c r="J21" s="254"/>
      <c r="K21" s="254"/>
      <c r="L21" s="254"/>
      <c r="M21" s="254"/>
      <c r="N21" s="255"/>
      <c r="O21" s="229"/>
      <c r="P21" s="260"/>
      <c r="Q21" s="254"/>
      <c r="R21" s="254"/>
      <c r="S21" s="255"/>
      <c r="T21" s="229"/>
      <c r="U21" s="260"/>
      <c r="V21" s="254"/>
      <c r="W21" s="254"/>
      <c r="X21" s="255"/>
      <c r="Y21" s="229"/>
      <c r="Z21" s="260"/>
      <c r="AA21" s="254"/>
      <c r="AB21" s="229"/>
      <c r="AC21" s="49"/>
      <c r="AD21" s="49"/>
      <c r="AE21" s="153"/>
      <c r="AF21" s="154"/>
    </row>
    <row r="22" spans="1:32" s="156" customFormat="1" ht="15.75" customHeight="1" x14ac:dyDescent="0.25">
      <c r="A22" s="22">
        <v>11</v>
      </c>
      <c r="B22" s="101" t="s">
        <v>71</v>
      </c>
      <c r="C22" s="254"/>
      <c r="D22" s="254"/>
      <c r="E22" s="254"/>
      <c r="F22" s="254"/>
      <c r="G22" s="254"/>
      <c r="H22" s="255"/>
      <c r="I22" s="229"/>
      <c r="J22" s="254"/>
      <c r="K22" s="254"/>
      <c r="L22" s="254"/>
      <c r="M22" s="254"/>
      <c r="N22" s="255"/>
      <c r="O22" s="229"/>
      <c r="P22" s="260"/>
      <c r="Q22" s="254"/>
      <c r="R22" s="254"/>
      <c r="S22" s="255"/>
      <c r="T22" s="229"/>
      <c r="U22" s="260"/>
      <c r="V22" s="254"/>
      <c r="W22" s="254"/>
      <c r="X22" s="255"/>
      <c r="Y22" s="229"/>
      <c r="Z22" s="260"/>
      <c r="AA22" s="254"/>
      <c r="AB22" s="229"/>
      <c r="AC22" s="49"/>
      <c r="AD22" s="49"/>
      <c r="AE22" s="153"/>
      <c r="AF22" s="154"/>
    </row>
    <row r="23" spans="1:32" s="156" customFormat="1" ht="15.75" customHeight="1" x14ac:dyDescent="0.25">
      <c r="A23" s="22">
        <v>12</v>
      </c>
      <c r="B23" s="101" t="s">
        <v>72</v>
      </c>
      <c r="C23" s="254"/>
      <c r="D23" s="254"/>
      <c r="E23" s="254"/>
      <c r="F23" s="254"/>
      <c r="G23" s="254"/>
      <c r="H23" s="255"/>
      <c r="I23" s="229"/>
      <c r="J23" s="254"/>
      <c r="K23" s="254"/>
      <c r="L23" s="254"/>
      <c r="M23" s="254"/>
      <c r="N23" s="255"/>
      <c r="O23" s="229"/>
      <c r="P23" s="260"/>
      <c r="Q23" s="254"/>
      <c r="R23" s="254"/>
      <c r="S23" s="255"/>
      <c r="T23" s="229"/>
      <c r="U23" s="260"/>
      <c r="V23" s="254"/>
      <c r="W23" s="254"/>
      <c r="X23" s="255"/>
      <c r="Y23" s="229"/>
      <c r="Z23" s="260"/>
      <c r="AA23" s="254"/>
      <c r="AB23" s="229"/>
      <c r="AC23" s="49"/>
      <c r="AD23" s="49"/>
      <c r="AE23" s="153"/>
      <c r="AF23" s="154"/>
    </row>
    <row r="24" spans="1:32" s="156" customFormat="1" ht="15.75" customHeight="1" x14ac:dyDescent="0.25">
      <c r="A24" s="22">
        <v>13</v>
      </c>
      <c r="B24" s="101" t="s">
        <v>73</v>
      </c>
      <c r="C24" s="254"/>
      <c r="D24" s="254"/>
      <c r="E24" s="254"/>
      <c r="F24" s="254"/>
      <c r="G24" s="254"/>
      <c r="H24" s="255"/>
      <c r="I24" s="229"/>
      <c r="J24" s="254"/>
      <c r="K24" s="254"/>
      <c r="L24" s="254"/>
      <c r="M24" s="254"/>
      <c r="N24" s="255"/>
      <c r="O24" s="229"/>
      <c r="P24" s="260"/>
      <c r="Q24" s="254"/>
      <c r="R24" s="254"/>
      <c r="S24" s="255"/>
      <c r="T24" s="229"/>
      <c r="U24" s="260"/>
      <c r="V24" s="254"/>
      <c r="W24" s="254"/>
      <c r="X24" s="255"/>
      <c r="Y24" s="229"/>
      <c r="Z24" s="260"/>
      <c r="AA24" s="254"/>
      <c r="AB24" s="229"/>
      <c r="AC24" s="49"/>
      <c r="AD24" s="49"/>
      <c r="AE24" s="153"/>
      <c r="AF24" s="154"/>
    </row>
    <row r="25" spans="1:32" s="156" customFormat="1" ht="15.75" customHeight="1" x14ac:dyDescent="0.25">
      <c r="A25" s="22">
        <v>14</v>
      </c>
      <c r="B25" s="101" t="s">
        <v>74</v>
      </c>
      <c r="C25" s="254"/>
      <c r="D25" s="254"/>
      <c r="E25" s="254"/>
      <c r="F25" s="254"/>
      <c r="G25" s="254"/>
      <c r="H25" s="255"/>
      <c r="I25" s="229"/>
      <c r="J25" s="254"/>
      <c r="K25" s="254"/>
      <c r="L25" s="254"/>
      <c r="M25" s="254"/>
      <c r="N25" s="255"/>
      <c r="O25" s="229"/>
      <c r="P25" s="260"/>
      <c r="Q25" s="254"/>
      <c r="R25" s="254"/>
      <c r="S25" s="255"/>
      <c r="T25" s="229"/>
      <c r="U25" s="260"/>
      <c r="V25" s="254"/>
      <c r="W25" s="254"/>
      <c r="X25" s="255"/>
      <c r="Y25" s="229"/>
      <c r="Z25" s="260"/>
      <c r="AA25" s="254"/>
      <c r="AB25" s="229"/>
      <c r="AC25" s="49"/>
      <c r="AD25" s="49"/>
      <c r="AE25" s="153"/>
      <c r="AF25" s="154"/>
    </row>
    <row r="26" spans="1:32" s="156" customFormat="1" ht="15.75" customHeight="1" x14ac:dyDescent="0.25">
      <c r="A26" s="22">
        <v>15</v>
      </c>
      <c r="B26" s="101" t="s">
        <v>75</v>
      </c>
      <c r="C26" s="254"/>
      <c r="D26" s="254"/>
      <c r="E26" s="254"/>
      <c r="F26" s="254"/>
      <c r="G26" s="254"/>
      <c r="H26" s="255"/>
      <c r="I26" s="229"/>
      <c r="J26" s="259"/>
      <c r="K26" s="254"/>
      <c r="L26" s="254"/>
      <c r="M26" s="254"/>
      <c r="N26" s="255"/>
      <c r="O26" s="229"/>
      <c r="P26" s="260"/>
      <c r="Q26" s="254"/>
      <c r="R26" s="254"/>
      <c r="S26" s="255"/>
      <c r="T26" s="229"/>
      <c r="U26" s="260"/>
      <c r="V26" s="254"/>
      <c r="W26" s="254"/>
      <c r="X26" s="255"/>
      <c r="Y26" s="229"/>
      <c r="Z26" s="260"/>
      <c r="AA26" s="254"/>
      <c r="AB26" s="229"/>
      <c r="AC26" s="49"/>
      <c r="AD26" s="49"/>
      <c r="AE26" s="153"/>
      <c r="AF26" s="154"/>
    </row>
    <row r="27" spans="1:32" s="156" customFormat="1" ht="15.75" customHeight="1" x14ac:dyDescent="0.25">
      <c r="A27" s="22">
        <v>16</v>
      </c>
      <c r="B27" s="101" t="s">
        <v>76</v>
      </c>
      <c r="C27" s="256"/>
      <c r="D27" s="256"/>
      <c r="E27" s="256"/>
      <c r="F27" s="254"/>
      <c r="G27" s="254"/>
      <c r="H27" s="255"/>
      <c r="I27" s="229"/>
      <c r="J27" s="256"/>
      <c r="K27" s="256"/>
      <c r="L27" s="254"/>
      <c r="M27" s="254"/>
      <c r="N27" s="255"/>
      <c r="O27" s="229"/>
      <c r="P27" s="260"/>
      <c r="Q27" s="254"/>
      <c r="R27" s="254"/>
      <c r="S27" s="255"/>
      <c r="T27" s="229"/>
      <c r="U27" s="260"/>
      <c r="V27" s="254"/>
      <c r="W27" s="254"/>
      <c r="X27" s="255"/>
      <c r="Y27" s="229"/>
      <c r="Z27" s="260"/>
      <c r="AA27" s="254"/>
      <c r="AB27" s="229"/>
      <c r="AC27" s="49"/>
      <c r="AD27" s="49"/>
      <c r="AE27" s="153"/>
      <c r="AF27" s="154"/>
    </row>
    <row r="28" spans="1:32" s="156" customFormat="1" ht="15.75" customHeight="1" x14ac:dyDescent="0.25">
      <c r="A28" s="22">
        <v>17</v>
      </c>
      <c r="B28" s="101" t="s">
        <v>77</v>
      </c>
      <c r="C28" s="254"/>
      <c r="D28" s="254"/>
      <c r="E28" s="254"/>
      <c r="F28" s="254"/>
      <c r="G28" s="254"/>
      <c r="H28" s="255"/>
      <c r="I28" s="229"/>
      <c r="J28" s="254"/>
      <c r="K28" s="254"/>
      <c r="L28" s="254"/>
      <c r="M28" s="254"/>
      <c r="N28" s="255"/>
      <c r="O28" s="229"/>
      <c r="P28" s="260"/>
      <c r="Q28" s="254"/>
      <c r="R28" s="254"/>
      <c r="S28" s="255"/>
      <c r="T28" s="229"/>
      <c r="U28" s="260"/>
      <c r="V28" s="254"/>
      <c r="W28" s="254"/>
      <c r="X28" s="255"/>
      <c r="Y28" s="229"/>
      <c r="Z28" s="260"/>
      <c r="AA28" s="254"/>
      <c r="AB28" s="229"/>
      <c r="AC28" s="49"/>
      <c r="AD28" s="49"/>
      <c r="AE28" s="153"/>
      <c r="AF28" s="154"/>
    </row>
    <row r="29" spans="1:32" s="156" customFormat="1" ht="15.75" customHeight="1" x14ac:dyDescent="0.25">
      <c r="A29" s="22">
        <v>18</v>
      </c>
      <c r="B29" s="101" t="s">
        <v>78</v>
      </c>
      <c r="C29" s="254"/>
      <c r="D29" s="254"/>
      <c r="E29" s="254"/>
      <c r="F29" s="254"/>
      <c r="G29" s="254"/>
      <c r="H29" s="255"/>
      <c r="I29" s="229"/>
      <c r="J29" s="254"/>
      <c r="K29" s="254"/>
      <c r="L29" s="254"/>
      <c r="M29" s="254"/>
      <c r="N29" s="255"/>
      <c r="O29" s="229"/>
      <c r="P29" s="260"/>
      <c r="Q29" s="254"/>
      <c r="R29" s="254"/>
      <c r="S29" s="255"/>
      <c r="T29" s="229"/>
      <c r="U29" s="260"/>
      <c r="V29" s="254"/>
      <c r="W29" s="254"/>
      <c r="X29" s="255"/>
      <c r="Y29" s="229"/>
      <c r="Z29" s="260"/>
      <c r="AA29" s="254"/>
      <c r="AB29" s="229"/>
      <c r="AC29" s="49"/>
      <c r="AD29" s="49"/>
      <c r="AE29" s="153"/>
      <c r="AF29" s="154"/>
    </row>
    <row r="30" spans="1:32" s="156" customFormat="1" ht="15.75" customHeight="1" x14ac:dyDescent="0.25">
      <c r="A30" s="22">
        <v>19</v>
      </c>
      <c r="B30" s="101" t="s">
        <v>79</v>
      </c>
      <c r="C30" s="254"/>
      <c r="D30" s="254"/>
      <c r="E30" s="254"/>
      <c r="F30" s="254"/>
      <c r="G30" s="254"/>
      <c r="H30" s="255"/>
      <c r="I30" s="229"/>
      <c r="J30" s="254"/>
      <c r="K30" s="254"/>
      <c r="L30" s="254"/>
      <c r="M30" s="254"/>
      <c r="N30" s="255"/>
      <c r="O30" s="229"/>
      <c r="P30" s="260"/>
      <c r="Q30" s="254"/>
      <c r="R30" s="254"/>
      <c r="S30" s="255"/>
      <c r="T30" s="229"/>
      <c r="U30" s="260"/>
      <c r="V30" s="254"/>
      <c r="W30" s="254"/>
      <c r="X30" s="255"/>
      <c r="Y30" s="229"/>
      <c r="Z30" s="260"/>
      <c r="AA30" s="254"/>
      <c r="AB30" s="229"/>
      <c r="AC30" s="49"/>
      <c r="AD30" s="49"/>
      <c r="AE30" s="153"/>
      <c r="AF30" s="154"/>
    </row>
    <row r="31" spans="1:32" s="156" customFormat="1" ht="15.75" customHeight="1" x14ac:dyDescent="0.25">
      <c r="A31" s="22">
        <v>20</v>
      </c>
      <c r="B31" s="101" t="s">
        <v>80</v>
      </c>
      <c r="C31" s="254"/>
      <c r="D31" s="254"/>
      <c r="E31" s="254"/>
      <c r="F31" s="254"/>
      <c r="G31" s="254"/>
      <c r="H31" s="255"/>
      <c r="I31" s="229"/>
      <c r="J31" s="254"/>
      <c r="K31" s="254"/>
      <c r="L31" s="254"/>
      <c r="M31" s="254"/>
      <c r="N31" s="255"/>
      <c r="O31" s="229"/>
      <c r="P31" s="260"/>
      <c r="Q31" s="254"/>
      <c r="R31" s="254"/>
      <c r="S31" s="255"/>
      <c r="T31" s="229"/>
      <c r="U31" s="260"/>
      <c r="V31" s="254"/>
      <c r="W31" s="254"/>
      <c r="X31" s="255"/>
      <c r="Y31" s="229"/>
      <c r="Z31" s="260"/>
      <c r="AA31" s="254"/>
      <c r="AB31" s="229"/>
      <c r="AC31" s="49"/>
      <c r="AD31" s="49"/>
      <c r="AE31" s="153"/>
      <c r="AF31" s="154"/>
    </row>
    <row r="32" spans="1:32" s="156" customFormat="1" ht="15.75" customHeight="1" x14ac:dyDescent="0.25">
      <c r="A32" s="22">
        <v>21</v>
      </c>
      <c r="B32" s="101" t="s">
        <v>81</v>
      </c>
      <c r="C32" s="254"/>
      <c r="D32" s="254"/>
      <c r="E32" s="254"/>
      <c r="F32" s="254"/>
      <c r="G32" s="254"/>
      <c r="H32" s="255"/>
      <c r="I32" s="229"/>
      <c r="J32" s="254"/>
      <c r="K32" s="254"/>
      <c r="L32" s="254"/>
      <c r="M32" s="254"/>
      <c r="N32" s="255"/>
      <c r="O32" s="229"/>
      <c r="P32" s="260"/>
      <c r="Q32" s="254"/>
      <c r="R32" s="254"/>
      <c r="S32" s="255"/>
      <c r="T32" s="229"/>
      <c r="U32" s="260"/>
      <c r="V32" s="254"/>
      <c r="W32" s="254"/>
      <c r="X32" s="255"/>
      <c r="Y32" s="229"/>
      <c r="Z32" s="260"/>
      <c r="AA32" s="254"/>
      <c r="AB32" s="229"/>
      <c r="AC32" s="49"/>
      <c r="AD32" s="49"/>
      <c r="AE32" s="153"/>
      <c r="AF32" s="154"/>
    </row>
    <row r="33" spans="1:32" s="156" customFormat="1" ht="15.75" customHeight="1" x14ac:dyDescent="0.25">
      <c r="A33" s="22">
        <v>22</v>
      </c>
      <c r="B33" s="101" t="s">
        <v>82</v>
      </c>
      <c r="C33" s="254"/>
      <c r="D33" s="254"/>
      <c r="E33" s="254"/>
      <c r="F33" s="254"/>
      <c r="G33" s="254"/>
      <c r="H33" s="255"/>
      <c r="I33" s="229"/>
      <c r="J33" s="254"/>
      <c r="K33" s="254"/>
      <c r="L33" s="254"/>
      <c r="M33" s="254"/>
      <c r="N33" s="255"/>
      <c r="O33" s="229"/>
      <c r="P33" s="260"/>
      <c r="Q33" s="254"/>
      <c r="R33" s="254"/>
      <c r="S33" s="255"/>
      <c r="T33" s="229"/>
      <c r="U33" s="260"/>
      <c r="V33" s="254"/>
      <c r="W33" s="254"/>
      <c r="X33" s="255"/>
      <c r="Y33" s="229"/>
      <c r="Z33" s="260"/>
      <c r="AA33" s="254"/>
      <c r="AB33" s="229"/>
      <c r="AC33" s="49"/>
      <c r="AD33" s="49"/>
      <c r="AE33" s="153"/>
      <c r="AF33" s="154"/>
    </row>
    <row r="34" spans="1:32" s="156" customFormat="1" ht="15.75" customHeight="1" x14ac:dyDescent="0.25">
      <c r="A34" s="22">
        <v>23</v>
      </c>
      <c r="B34" s="101" t="s">
        <v>83</v>
      </c>
      <c r="C34" s="254"/>
      <c r="D34" s="254"/>
      <c r="E34" s="254"/>
      <c r="F34" s="254"/>
      <c r="G34" s="254"/>
      <c r="H34" s="255"/>
      <c r="I34" s="229"/>
      <c r="J34" s="254"/>
      <c r="K34" s="254"/>
      <c r="L34" s="254"/>
      <c r="M34" s="254"/>
      <c r="N34" s="255"/>
      <c r="O34" s="229"/>
      <c r="P34" s="260"/>
      <c r="Q34" s="254"/>
      <c r="R34" s="254"/>
      <c r="S34" s="255"/>
      <c r="T34" s="229"/>
      <c r="U34" s="260"/>
      <c r="V34" s="254"/>
      <c r="W34" s="254"/>
      <c r="X34" s="255"/>
      <c r="Y34" s="229"/>
      <c r="Z34" s="260"/>
      <c r="AA34" s="254"/>
      <c r="AB34" s="229"/>
      <c r="AC34" s="49"/>
      <c r="AD34" s="49"/>
      <c r="AE34" s="153"/>
      <c r="AF34" s="154"/>
    </row>
    <row r="35" spans="1:32" s="156" customFormat="1" ht="15.75" customHeight="1" x14ac:dyDescent="0.25">
      <c r="A35" s="22">
        <v>24</v>
      </c>
      <c r="B35" s="101" t="s">
        <v>84</v>
      </c>
      <c r="C35" s="254"/>
      <c r="D35" s="254"/>
      <c r="E35" s="254"/>
      <c r="F35" s="254"/>
      <c r="G35" s="254"/>
      <c r="H35" s="255"/>
      <c r="I35" s="229"/>
      <c r="J35" s="254"/>
      <c r="K35" s="254"/>
      <c r="L35" s="254"/>
      <c r="M35" s="254"/>
      <c r="N35" s="255"/>
      <c r="O35" s="229"/>
      <c r="P35" s="260"/>
      <c r="Q35" s="254"/>
      <c r="R35" s="254"/>
      <c r="S35" s="255"/>
      <c r="T35" s="229"/>
      <c r="U35" s="260"/>
      <c r="V35" s="254"/>
      <c r="W35" s="254"/>
      <c r="X35" s="255"/>
      <c r="Y35" s="229"/>
      <c r="Z35" s="260"/>
      <c r="AA35" s="254"/>
      <c r="AB35" s="229"/>
      <c r="AC35" s="49"/>
      <c r="AD35" s="49"/>
      <c r="AE35" s="153"/>
      <c r="AF35" s="154"/>
    </row>
    <row r="36" spans="1:32" s="156" customFormat="1" ht="15.75" customHeight="1" x14ac:dyDescent="0.25">
      <c r="A36" s="22">
        <v>25</v>
      </c>
      <c r="B36" s="101" t="s">
        <v>85</v>
      </c>
      <c r="C36" s="254"/>
      <c r="D36" s="254"/>
      <c r="E36" s="254"/>
      <c r="F36" s="254"/>
      <c r="G36" s="254"/>
      <c r="H36" s="255"/>
      <c r="I36" s="229"/>
      <c r="J36" s="254"/>
      <c r="K36" s="254"/>
      <c r="L36" s="254"/>
      <c r="M36" s="254"/>
      <c r="N36" s="255"/>
      <c r="O36" s="229"/>
      <c r="P36" s="260"/>
      <c r="Q36" s="254"/>
      <c r="R36" s="254"/>
      <c r="S36" s="255"/>
      <c r="T36" s="229"/>
      <c r="U36" s="260"/>
      <c r="V36" s="254"/>
      <c r="W36" s="254"/>
      <c r="X36" s="255"/>
      <c r="Y36" s="229"/>
      <c r="Z36" s="260"/>
      <c r="AA36" s="254"/>
      <c r="AB36" s="229"/>
      <c r="AC36" s="49"/>
      <c r="AD36" s="49"/>
      <c r="AE36" s="153"/>
      <c r="AF36" s="154"/>
    </row>
    <row r="37" spans="1:32" s="156" customFormat="1" ht="15.75" customHeight="1" x14ac:dyDescent="0.25">
      <c r="A37" s="22">
        <v>26</v>
      </c>
      <c r="B37" s="101" t="s">
        <v>86</v>
      </c>
      <c r="C37" s="254"/>
      <c r="D37" s="254"/>
      <c r="E37" s="254"/>
      <c r="F37" s="254"/>
      <c r="G37" s="254"/>
      <c r="H37" s="255"/>
      <c r="I37" s="229"/>
      <c r="J37" s="254"/>
      <c r="K37" s="254"/>
      <c r="L37" s="254"/>
      <c r="M37" s="254"/>
      <c r="N37" s="255"/>
      <c r="O37" s="229"/>
      <c r="P37" s="260"/>
      <c r="Q37" s="254"/>
      <c r="R37" s="254"/>
      <c r="S37" s="255"/>
      <c r="T37" s="229"/>
      <c r="U37" s="260"/>
      <c r="V37" s="254"/>
      <c r="W37" s="254"/>
      <c r="X37" s="255"/>
      <c r="Y37" s="229"/>
      <c r="Z37" s="260"/>
      <c r="AA37" s="254"/>
      <c r="AB37" s="229"/>
      <c r="AC37" s="49"/>
      <c r="AD37" s="49"/>
      <c r="AE37" s="153"/>
      <c r="AF37" s="154"/>
    </row>
    <row r="38" spans="1:32" s="156" customFormat="1" ht="15.75" customHeight="1" x14ac:dyDescent="0.25">
      <c r="A38" s="22">
        <v>27</v>
      </c>
      <c r="B38" s="101" t="s">
        <v>87</v>
      </c>
      <c r="C38" s="254"/>
      <c r="D38" s="254"/>
      <c r="E38" s="254"/>
      <c r="F38" s="254"/>
      <c r="G38" s="254"/>
      <c r="H38" s="255"/>
      <c r="I38" s="229"/>
      <c r="J38" s="254"/>
      <c r="K38" s="254"/>
      <c r="L38" s="254"/>
      <c r="M38" s="254"/>
      <c r="N38" s="255"/>
      <c r="O38" s="229"/>
      <c r="P38" s="260"/>
      <c r="Q38" s="254"/>
      <c r="R38" s="254"/>
      <c r="S38" s="255"/>
      <c r="T38" s="229"/>
      <c r="U38" s="260"/>
      <c r="V38" s="254"/>
      <c r="W38" s="254"/>
      <c r="X38" s="255"/>
      <c r="Y38" s="229"/>
      <c r="Z38" s="260"/>
      <c r="AA38" s="254"/>
      <c r="AB38" s="229"/>
      <c r="AC38" s="49"/>
      <c r="AD38" s="49"/>
      <c r="AE38" s="153"/>
      <c r="AF38" s="154"/>
    </row>
    <row r="39" spans="1:32" s="156" customFormat="1" ht="15.75" customHeight="1" x14ac:dyDescent="0.25">
      <c r="A39" s="22">
        <v>28</v>
      </c>
      <c r="B39" s="101" t="s">
        <v>88</v>
      </c>
      <c r="C39" s="254"/>
      <c r="D39" s="254"/>
      <c r="E39" s="254"/>
      <c r="F39" s="254"/>
      <c r="G39" s="254"/>
      <c r="H39" s="255"/>
      <c r="I39" s="229"/>
      <c r="J39" s="254"/>
      <c r="K39" s="254"/>
      <c r="L39" s="254"/>
      <c r="M39" s="254"/>
      <c r="N39" s="255"/>
      <c r="O39" s="229"/>
      <c r="P39" s="260"/>
      <c r="Q39" s="254"/>
      <c r="R39" s="254"/>
      <c r="S39" s="255"/>
      <c r="T39" s="229"/>
      <c r="U39" s="260"/>
      <c r="V39" s="254"/>
      <c r="W39" s="254"/>
      <c r="X39" s="255"/>
      <c r="Y39" s="229"/>
      <c r="Z39" s="260"/>
      <c r="AA39" s="254"/>
      <c r="AB39" s="229"/>
      <c r="AC39" s="49"/>
      <c r="AD39" s="49"/>
      <c r="AE39" s="153"/>
      <c r="AF39" s="154"/>
    </row>
    <row r="40" spans="1:32" s="156" customFormat="1" ht="15.75" customHeight="1" x14ac:dyDescent="0.25">
      <c r="A40" s="22">
        <v>29</v>
      </c>
      <c r="B40" s="102" t="s">
        <v>89</v>
      </c>
      <c r="C40" s="254"/>
      <c r="D40" s="254"/>
      <c r="E40" s="254"/>
      <c r="F40" s="254"/>
      <c r="G40" s="254"/>
      <c r="H40" s="255"/>
      <c r="I40" s="229"/>
      <c r="J40" s="254"/>
      <c r="K40" s="254"/>
      <c r="L40" s="254"/>
      <c r="M40" s="254"/>
      <c r="N40" s="255"/>
      <c r="O40" s="229"/>
      <c r="P40" s="260"/>
      <c r="Q40" s="254"/>
      <c r="R40" s="254"/>
      <c r="S40" s="255"/>
      <c r="T40" s="229"/>
      <c r="U40" s="260"/>
      <c r="V40" s="254"/>
      <c r="W40" s="254"/>
      <c r="X40" s="255"/>
      <c r="Y40" s="229"/>
      <c r="Z40" s="260"/>
      <c r="AA40" s="254"/>
      <c r="AB40" s="229"/>
      <c r="AC40" s="49"/>
      <c r="AD40" s="49"/>
      <c r="AE40" s="153"/>
      <c r="AF40" s="154"/>
    </row>
    <row r="41" spans="1:32" s="156" customFormat="1" ht="15.75" customHeight="1" x14ac:dyDescent="0.25">
      <c r="A41" s="22">
        <v>30</v>
      </c>
      <c r="B41" s="19"/>
      <c r="C41" s="254"/>
      <c r="D41" s="254"/>
      <c r="E41" s="254"/>
      <c r="F41" s="254"/>
      <c r="G41" s="254"/>
      <c r="H41" s="255"/>
      <c r="I41" s="229"/>
      <c r="J41" s="260"/>
      <c r="K41" s="254"/>
      <c r="L41" s="254"/>
      <c r="M41" s="254"/>
      <c r="N41" s="255"/>
      <c r="O41" s="229"/>
      <c r="P41" s="260"/>
      <c r="Q41" s="254"/>
      <c r="R41" s="254"/>
      <c r="S41" s="255"/>
      <c r="T41" s="229"/>
      <c r="U41" s="260"/>
      <c r="V41" s="254"/>
      <c r="W41" s="254"/>
      <c r="X41" s="255"/>
      <c r="Y41" s="229"/>
      <c r="Z41" s="260"/>
      <c r="AA41" s="254"/>
      <c r="AB41" s="229"/>
      <c r="AC41" s="49"/>
      <c r="AD41" s="49"/>
      <c r="AE41" s="153"/>
      <c r="AF41" s="154"/>
    </row>
    <row r="42" spans="1:32" s="156" customFormat="1" ht="15.75" customHeight="1" x14ac:dyDescent="0.25">
      <c r="A42" s="22">
        <v>31</v>
      </c>
      <c r="B42" s="19"/>
      <c r="C42" s="254"/>
      <c r="D42" s="254"/>
      <c r="E42" s="254"/>
      <c r="F42" s="254"/>
      <c r="G42" s="254"/>
      <c r="H42" s="255"/>
      <c r="I42" s="229"/>
      <c r="J42" s="260"/>
      <c r="K42" s="254"/>
      <c r="L42" s="254"/>
      <c r="M42" s="254"/>
      <c r="N42" s="255"/>
      <c r="O42" s="229"/>
      <c r="P42" s="260"/>
      <c r="Q42" s="254"/>
      <c r="R42" s="254"/>
      <c r="S42" s="255"/>
      <c r="T42" s="229"/>
      <c r="U42" s="260"/>
      <c r="V42" s="254"/>
      <c r="W42" s="254"/>
      <c r="X42" s="255"/>
      <c r="Y42" s="229"/>
      <c r="Z42" s="260"/>
      <c r="AA42" s="254"/>
      <c r="AB42" s="229"/>
      <c r="AC42" s="49"/>
      <c r="AD42" s="49"/>
      <c r="AE42" s="153"/>
      <c r="AF42" s="154"/>
    </row>
    <row r="43" spans="1:32" s="156" customFormat="1" ht="15.75" customHeight="1" x14ac:dyDescent="0.25">
      <c r="A43" s="22">
        <v>32</v>
      </c>
      <c r="B43" s="19"/>
      <c r="C43" s="254"/>
      <c r="D43" s="254"/>
      <c r="E43" s="254"/>
      <c r="F43" s="254"/>
      <c r="G43" s="254"/>
      <c r="H43" s="255"/>
      <c r="I43" s="229"/>
      <c r="J43" s="260"/>
      <c r="K43" s="254"/>
      <c r="L43" s="254"/>
      <c r="M43" s="254"/>
      <c r="N43" s="255"/>
      <c r="O43" s="229"/>
      <c r="P43" s="260"/>
      <c r="Q43" s="254"/>
      <c r="R43" s="254"/>
      <c r="S43" s="255"/>
      <c r="T43" s="229"/>
      <c r="U43" s="260"/>
      <c r="V43" s="254"/>
      <c r="W43" s="254"/>
      <c r="X43" s="255"/>
      <c r="Y43" s="229"/>
      <c r="Z43" s="260"/>
      <c r="AA43" s="254"/>
      <c r="AB43" s="229"/>
      <c r="AC43" s="49"/>
      <c r="AD43" s="49"/>
      <c r="AE43" s="153"/>
      <c r="AF43" s="154"/>
    </row>
    <row r="44" spans="1:32" s="156" customFormat="1" ht="15.75" customHeight="1" x14ac:dyDescent="0.25">
      <c r="A44" s="22">
        <v>33</v>
      </c>
      <c r="B44" s="19"/>
      <c r="C44" s="254"/>
      <c r="D44" s="254"/>
      <c r="E44" s="254"/>
      <c r="F44" s="254"/>
      <c r="G44" s="254"/>
      <c r="H44" s="255"/>
      <c r="I44" s="229"/>
      <c r="J44" s="260"/>
      <c r="K44" s="254"/>
      <c r="L44" s="254"/>
      <c r="M44" s="254"/>
      <c r="N44" s="255"/>
      <c r="O44" s="229"/>
      <c r="P44" s="260"/>
      <c r="Q44" s="254"/>
      <c r="R44" s="254"/>
      <c r="S44" s="255"/>
      <c r="T44" s="229"/>
      <c r="U44" s="260"/>
      <c r="V44" s="254"/>
      <c r="W44" s="254"/>
      <c r="X44" s="255"/>
      <c r="Y44" s="229"/>
      <c r="Z44" s="260"/>
      <c r="AA44" s="254"/>
      <c r="AB44" s="229"/>
      <c r="AC44" s="49"/>
      <c r="AD44" s="49"/>
      <c r="AE44" s="153"/>
      <c r="AF44" s="154"/>
    </row>
    <row r="45" spans="1:32" s="156" customFormat="1" ht="15.75" customHeight="1" x14ac:dyDescent="0.25">
      <c r="A45" s="22">
        <v>34</v>
      </c>
      <c r="B45" s="19"/>
      <c r="C45" s="254"/>
      <c r="D45" s="254"/>
      <c r="E45" s="254"/>
      <c r="F45" s="254"/>
      <c r="G45" s="254"/>
      <c r="H45" s="255"/>
      <c r="I45" s="229"/>
      <c r="J45" s="260"/>
      <c r="K45" s="254"/>
      <c r="L45" s="254"/>
      <c r="M45" s="254"/>
      <c r="N45" s="255"/>
      <c r="O45" s="229"/>
      <c r="P45" s="260"/>
      <c r="Q45" s="254"/>
      <c r="R45" s="254"/>
      <c r="S45" s="255"/>
      <c r="T45" s="229"/>
      <c r="U45" s="260"/>
      <c r="V45" s="254"/>
      <c r="W45" s="254"/>
      <c r="X45" s="255"/>
      <c r="Y45" s="229"/>
      <c r="Z45" s="260"/>
      <c r="AA45" s="254"/>
      <c r="AB45" s="229"/>
      <c r="AC45" s="49"/>
      <c r="AD45" s="49"/>
      <c r="AE45" s="153"/>
      <c r="AF45" s="154"/>
    </row>
    <row r="46" spans="1:32" s="156" customFormat="1" ht="15.75" customHeight="1" x14ac:dyDescent="0.25">
      <c r="A46" s="22">
        <v>35</v>
      </c>
      <c r="B46" s="19"/>
      <c r="C46" s="254"/>
      <c r="D46" s="254"/>
      <c r="E46" s="254"/>
      <c r="F46" s="254"/>
      <c r="G46" s="254"/>
      <c r="H46" s="255"/>
      <c r="I46" s="229"/>
      <c r="J46" s="260"/>
      <c r="K46" s="254"/>
      <c r="L46" s="254"/>
      <c r="M46" s="254"/>
      <c r="N46" s="255"/>
      <c r="O46" s="229"/>
      <c r="P46" s="260"/>
      <c r="Q46" s="254"/>
      <c r="R46" s="254"/>
      <c r="S46" s="255"/>
      <c r="T46" s="229"/>
      <c r="U46" s="260"/>
      <c r="V46" s="254"/>
      <c r="W46" s="254"/>
      <c r="X46" s="255"/>
      <c r="Y46" s="229"/>
      <c r="Z46" s="260"/>
      <c r="AA46" s="254"/>
      <c r="AB46" s="229"/>
      <c r="AC46" s="49"/>
      <c r="AD46" s="49"/>
      <c r="AE46" s="153"/>
      <c r="AF46" s="154"/>
    </row>
    <row r="47" spans="1:32" s="156" customFormat="1" ht="15.75" customHeight="1" x14ac:dyDescent="0.25">
      <c r="A47" s="22">
        <v>36</v>
      </c>
      <c r="B47" s="19"/>
      <c r="C47" s="254"/>
      <c r="D47" s="254"/>
      <c r="E47" s="254"/>
      <c r="F47" s="254"/>
      <c r="G47" s="254"/>
      <c r="H47" s="255"/>
      <c r="I47" s="229"/>
      <c r="J47" s="260"/>
      <c r="K47" s="254"/>
      <c r="L47" s="254"/>
      <c r="M47" s="254"/>
      <c r="N47" s="255"/>
      <c r="O47" s="229"/>
      <c r="P47" s="260"/>
      <c r="Q47" s="254"/>
      <c r="R47" s="254"/>
      <c r="S47" s="255"/>
      <c r="T47" s="229"/>
      <c r="U47" s="260"/>
      <c r="V47" s="254"/>
      <c r="W47" s="254"/>
      <c r="X47" s="255"/>
      <c r="Y47" s="229"/>
      <c r="Z47" s="260"/>
      <c r="AA47" s="254"/>
      <c r="AB47" s="229"/>
      <c r="AC47" s="49"/>
      <c r="AD47" s="49"/>
      <c r="AE47" s="153"/>
      <c r="AF47" s="154"/>
    </row>
    <row r="48" spans="1:32" s="156" customFormat="1" ht="15.75" customHeight="1" x14ac:dyDescent="0.25">
      <c r="A48" s="22">
        <v>37</v>
      </c>
      <c r="B48" s="19"/>
      <c r="C48" s="254"/>
      <c r="D48" s="254"/>
      <c r="E48" s="254"/>
      <c r="F48" s="254"/>
      <c r="G48" s="254"/>
      <c r="H48" s="255"/>
      <c r="I48" s="229"/>
      <c r="J48" s="260"/>
      <c r="K48" s="254"/>
      <c r="L48" s="254"/>
      <c r="M48" s="254"/>
      <c r="N48" s="255"/>
      <c r="O48" s="229"/>
      <c r="P48" s="260"/>
      <c r="Q48" s="254"/>
      <c r="R48" s="254"/>
      <c r="S48" s="255"/>
      <c r="T48" s="229"/>
      <c r="U48" s="260"/>
      <c r="V48" s="254"/>
      <c r="W48" s="254"/>
      <c r="X48" s="255"/>
      <c r="Y48" s="229"/>
      <c r="Z48" s="260"/>
      <c r="AA48" s="254"/>
      <c r="AB48" s="229"/>
      <c r="AC48" s="49"/>
      <c r="AD48" s="49"/>
      <c r="AE48" s="153"/>
      <c r="AF48" s="154"/>
    </row>
    <row r="49" spans="1:32" s="156" customFormat="1" ht="15.75" customHeight="1" x14ac:dyDescent="0.25">
      <c r="A49" s="22">
        <v>38</v>
      </c>
      <c r="B49" s="19"/>
      <c r="C49" s="254"/>
      <c r="D49" s="254"/>
      <c r="E49" s="254"/>
      <c r="F49" s="254"/>
      <c r="G49" s="254"/>
      <c r="H49" s="255"/>
      <c r="I49" s="229"/>
      <c r="J49" s="260"/>
      <c r="K49" s="254"/>
      <c r="L49" s="254"/>
      <c r="M49" s="254"/>
      <c r="N49" s="255"/>
      <c r="O49" s="229"/>
      <c r="P49" s="260"/>
      <c r="Q49" s="254"/>
      <c r="R49" s="254"/>
      <c r="S49" s="255"/>
      <c r="T49" s="229"/>
      <c r="U49" s="260"/>
      <c r="V49" s="254"/>
      <c r="W49" s="254"/>
      <c r="X49" s="255"/>
      <c r="Y49" s="229"/>
      <c r="Z49" s="260"/>
      <c r="AA49" s="254"/>
      <c r="AB49" s="229"/>
      <c r="AC49" s="49"/>
      <c r="AD49" s="49"/>
      <c r="AE49" s="153"/>
      <c r="AF49" s="154"/>
    </row>
    <row r="50" spans="1:32" s="156" customFormat="1" ht="15.75" customHeight="1" x14ac:dyDescent="0.25">
      <c r="A50" s="22">
        <v>39</v>
      </c>
      <c r="B50" s="19"/>
      <c r="C50" s="254"/>
      <c r="D50" s="254"/>
      <c r="E50" s="254"/>
      <c r="F50" s="254"/>
      <c r="G50" s="254"/>
      <c r="H50" s="255"/>
      <c r="I50" s="229"/>
      <c r="J50" s="260"/>
      <c r="K50" s="254"/>
      <c r="L50" s="254"/>
      <c r="M50" s="254"/>
      <c r="N50" s="255"/>
      <c r="O50" s="229"/>
      <c r="P50" s="260"/>
      <c r="Q50" s="254"/>
      <c r="R50" s="254"/>
      <c r="S50" s="255"/>
      <c r="T50" s="229"/>
      <c r="U50" s="260"/>
      <c r="V50" s="254"/>
      <c r="W50" s="254"/>
      <c r="X50" s="255"/>
      <c r="Y50" s="229"/>
      <c r="Z50" s="260"/>
      <c r="AA50" s="254"/>
      <c r="AB50" s="229"/>
      <c r="AC50" s="49"/>
      <c r="AD50" s="49"/>
      <c r="AE50" s="153"/>
      <c r="AF50" s="154"/>
    </row>
    <row r="51" spans="1:32" s="156" customFormat="1" ht="15.75" customHeight="1" x14ac:dyDescent="0.25">
      <c r="A51" s="22">
        <v>40</v>
      </c>
      <c r="B51" s="19"/>
      <c r="C51" s="254"/>
      <c r="D51" s="254"/>
      <c r="E51" s="254"/>
      <c r="F51" s="254"/>
      <c r="G51" s="254"/>
      <c r="H51" s="255"/>
      <c r="I51" s="229"/>
      <c r="J51" s="260"/>
      <c r="K51" s="254"/>
      <c r="L51" s="254"/>
      <c r="M51" s="254"/>
      <c r="N51" s="255"/>
      <c r="O51" s="229"/>
      <c r="P51" s="260"/>
      <c r="Q51" s="254"/>
      <c r="R51" s="254"/>
      <c r="S51" s="255"/>
      <c r="T51" s="229"/>
      <c r="U51" s="260"/>
      <c r="V51" s="254"/>
      <c r="W51" s="254"/>
      <c r="X51" s="255"/>
      <c r="Y51" s="229"/>
      <c r="Z51" s="260"/>
      <c r="AA51" s="254"/>
      <c r="AB51" s="229"/>
      <c r="AC51" s="49"/>
      <c r="AD51" s="49"/>
      <c r="AE51" s="153"/>
      <c r="AF51" s="154"/>
    </row>
    <row r="52" spans="1:32" s="156" customFormat="1" ht="15.75" customHeight="1" x14ac:dyDescent="0.25">
      <c r="A52" s="22">
        <v>41</v>
      </c>
      <c r="B52" s="19"/>
      <c r="C52" s="254"/>
      <c r="D52" s="254"/>
      <c r="E52" s="254"/>
      <c r="F52" s="254"/>
      <c r="G52" s="254"/>
      <c r="H52" s="255"/>
      <c r="I52" s="229"/>
      <c r="J52" s="260"/>
      <c r="K52" s="254"/>
      <c r="L52" s="254"/>
      <c r="M52" s="254"/>
      <c r="N52" s="255"/>
      <c r="O52" s="229"/>
      <c r="P52" s="260"/>
      <c r="Q52" s="254"/>
      <c r="R52" s="254"/>
      <c r="S52" s="255"/>
      <c r="T52" s="229"/>
      <c r="U52" s="260"/>
      <c r="V52" s="254"/>
      <c r="W52" s="254"/>
      <c r="X52" s="255"/>
      <c r="Y52" s="229"/>
      <c r="Z52" s="260"/>
      <c r="AA52" s="254"/>
      <c r="AB52" s="229"/>
      <c r="AC52" s="49"/>
      <c r="AD52" s="49"/>
      <c r="AE52" s="153"/>
      <c r="AF52" s="154"/>
    </row>
    <row r="53" spans="1:32" s="156" customFormat="1" ht="15.75" customHeight="1" thickBot="1" x14ac:dyDescent="0.3">
      <c r="A53" s="23">
        <v>42</v>
      </c>
      <c r="B53" s="20"/>
      <c r="C53" s="257"/>
      <c r="D53" s="257"/>
      <c r="E53" s="257"/>
      <c r="F53" s="257"/>
      <c r="G53" s="257"/>
      <c r="H53" s="258"/>
      <c r="I53" s="230"/>
      <c r="J53" s="261"/>
      <c r="K53" s="257"/>
      <c r="L53" s="257"/>
      <c r="M53" s="257"/>
      <c r="N53" s="258"/>
      <c r="O53" s="230"/>
      <c r="P53" s="263"/>
      <c r="Q53" s="264"/>
      <c r="R53" s="264"/>
      <c r="S53" s="265"/>
      <c r="T53" s="230"/>
      <c r="U53" s="263"/>
      <c r="V53" s="264"/>
      <c r="W53" s="264"/>
      <c r="X53" s="266"/>
      <c r="Y53" s="230"/>
      <c r="Z53" s="263"/>
      <c r="AA53" s="264"/>
      <c r="AB53" s="230"/>
      <c r="AC53" s="49"/>
      <c r="AD53" s="49"/>
      <c r="AE53" s="153"/>
      <c r="AF53" s="154"/>
    </row>
    <row r="54" spans="1:32" ht="13.5" customHeight="1" thickBot="1" x14ac:dyDescent="0.3">
      <c r="A54" s="58"/>
      <c r="B54" s="60" t="s">
        <v>46</v>
      </c>
      <c r="L54" s="149" t="s">
        <v>61</v>
      </c>
      <c r="M54" s="326" t="s">
        <v>21</v>
      </c>
      <c r="N54" s="326"/>
      <c r="P54" s="303" t="s">
        <v>106</v>
      </c>
      <c r="Q54" s="303"/>
      <c r="R54" s="303"/>
      <c r="S54" s="303" t="s">
        <v>107</v>
      </c>
      <c r="T54" s="309"/>
      <c r="U54" s="303"/>
      <c r="V54" s="303" t="s">
        <v>108</v>
      </c>
      <c r="W54" s="303"/>
      <c r="X54" s="303"/>
      <c r="Y54" s="309" t="s">
        <v>109</v>
      </c>
      <c r="Z54" s="303"/>
      <c r="AA54" s="303"/>
      <c r="AB54" s="316" t="s">
        <v>110</v>
      </c>
      <c r="AC54" s="317"/>
      <c r="AD54" s="318"/>
      <c r="AE54" s="162"/>
    </row>
    <row r="55" spans="1:32" ht="15" customHeight="1" thickBot="1" x14ac:dyDescent="0.3">
      <c r="A55" s="112" t="s">
        <v>31</v>
      </c>
      <c r="B55" s="147" t="s">
        <v>123</v>
      </c>
      <c r="C55" s="59"/>
      <c r="D55" s="59"/>
      <c r="E55" s="59"/>
      <c r="F55" s="59"/>
      <c r="G55" s="59"/>
      <c r="H55" s="59"/>
      <c r="I55" s="59"/>
      <c r="K55" s="110" t="s">
        <v>18</v>
      </c>
      <c r="L55" s="63">
        <f>IF(COUNTA(B12:B53)=0,"",COUNTA(B12:B53))</f>
        <v>29</v>
      </c>
      <c r="M55" s="327">
        <f>IF(L55="","",L55/L55)</f>
        <v>1</v>
      </c>
      <c r="N55" s="328"/>
      <c r="P55" s="114" t="s">
        <v>61</v>
      </c>
      <c r="Q55" s="310" t="s">
        <v>21</v>
      </c>
      <c r="R55" s="311"/>
      <c r="S55" s="114" t="s">
        <v>61</v>
      </c>
      <c r="T55" s="310" t="s">
        <v>21</v>
      </c>
      <c r="U55" s="311"/>
      <c r="V55" s="114" t="s">
        <v>61</v>
      </c>
      <c r="W55" s="310" t="s">
        <v>21</v>
      </c>
      <c r="X55" s="311"/>
      <c r="Y55" s="114" t="s">
        <v>61</v>
      </c>
      <c r="Z55" s="310" t="s">
        <v>21</v>
      </c>
      <c r="AA55" s="311"/>
      <c r="AB55" s="114" t="s">
        <v>61</v>
      </c>
      <c r="AC55" s="310" t="s">
        <v>21</v>
      </c>
      <c r="AD55" s="311"/>
      <c r="AE55" s="164"/>
    </row>
    <row r="56" spans="1:32" x14ac:dyDescent="0.25">
      <c r="A56" s="112" t="s">
        <v>11</v>
      </c>
      <c r="B56" s="147" t="s">
        <v>97</v>
      </c>
      <c r="C56" s="59"/>
      <c r="D56" s="59"/>
      <c r="E56" s="59"/>
      <c r="F56" s="59"/>
      <c r="G56" s="59"/>
      <c r="H56" s="59"/>
      <c r="I56" s="59"/>
      <c r="K56" s="110" t="s">
        <v>19</v>
      </c>
      <c r="L56" s="61">
        <f>IF(COUNTA(B12:B53)=0,"",COUNTIF(I12:I53,"=AD")+COUNTIF(I12:I53,"=A")+COUNTIF(I12:I53,"=B")+COUNTIF(I12:I53,"=C"))</f>
        <v>0</v>
      </c>
      <c r="M56" s="329">
        <f>IF(L56="","",L56/L55)</f>
        <v>0</v>
      </c>
      <c r="N56" s="330"/>
      <c r="O56" s="115" t="s">
        <v>22</v>
      </c>
      <c r="P56" s="63" t="str">
        <f>IF(C10="","",IF(COUNTA(B12:B53)=0,"",IF(COUNTA(I12:I53)=0,"",COUNTIF(I12:I53,"=AD"))))</f>
        <v/>
      </c>
      <c r="Q56" s="312" t="str">
        <f>IF(L$56=0,"",IF(P56="","",P56/L$56))</f>
        <v/>
      </c>
      <c r="R56" s="313"/>
      <c r="S56" s="63" t="str">
        <f>IF(J10="","",IF(COUNTA(B12:B53)=0,"",IF(COUNTA(O12:O53)=0,"",COUNTIF(O12:O53,"=AD"))))</f>
        <v/>
      </c>
      <c r="T56" s="312" t="str">
        <f>IF(L$56=0,"",IF(S56="","",S56/L$56))</f>
        <v/>
      </c>
      <c r="U56" s="313"/>
      <c r="V56" s="63" t="str">
        <f>IF(P10="","",IF(COUNTA(B12:B53)=0,"",IF(COUNTA(T12:T53)=0,"",COUNTIF(T12:T53,"=AD"))))</f>
        <v/>
      </c>
      <c r="W56" s="312" t="str">
        <f>IF(L$56=0,"",IF(V56="","",V56/L$56))</f>
        <v/>
      </c>
      <c r="X56" s="313"/>
      <c r="Y56" s="63" t="str">
        <f>IF(U10="","",IF(COUNTA(B12:B53)=0,"",IF(COUNTA(Y12:Y53)=0,"",COUNTIF(Y12:Y53,"=AD"))))</f>
        <v/>
      </c>
      <c r="Z56" s="312" t="str">
        <f>IF(L$56=0,"",IF(Y56="","",Y56/L$56))</f>
        <v/>
      </c>
      <c r="AA56" s="313"/>
      <c r="AB56" s="63" t="str">
        <f>IF(Z10="","",IF(COUNTA(B12:B53)=0,"",IF(COUNTA(AB12:AB53)=0,"",COUNTIF(AB12:AB53,"=AD"))))</f>
        <v/>
      </c>
      <c r="AC56" s="312" t="str">
        <f>IF(L$56=0,"",IF(AB56="","",AB56/L$56))</f>
        <v/>
      </c>
      <c r="AD56" s="313"/>
      <c r="AE56" s="163"/>
    </row>
    <row r="57" spans="1:32" ht="15.75" thickBot="1" x14ac:dyDescent="0.3">
      <c r="A57" s="112" t="s">
        <v>32</v>
      </c>
      <c r="B57" s="148" t="s">
        <v>124</v>
      </c>
      <c r="K57" s="110" t="s">
        <v>20</v>
      </c>
      <c r="L57" s="62">
        <f>IF(L55="","",IF(L56="","",L55-L56))</f>
        <v>29</v>
      </c>
      <c r="M57" s="331">
        <f>IF(L57="","",L57/L55)</f>
        <v>1</v>
      </c>
      <c r="N57" s="332"/>
      <c r="O57" s="116" t="s">
        <v>23</v>
      </c>
      <c r="P57" s="61" t="str">
        <f>IF(C10="","",IF(COUNTA(B12:B53)=0,"",IF(COUNTA(I12:I53)=0,"",COUNTIF(I12:I53,"=A"))))</f>
        <v/>
      </c>
      <c r="Q57" s="314" t="str">
        <f t="shared" ref="Q57:Q59" si="0">IF(L$56=0,"",IF(P57="","",P57/L$56))</f>
        <v/>
      </c>
      <c r="R57" s="315"/>
      <c r="S57" s="61" t="str">
        <f>IF(J10="","",IF(COUNTA(B12:B53)=0,"",IF(COUNTA(O12:O53)=0,"",COUNTIF(O12:O53,"=A"))))</f>
        <v/>
      </c>
      <c r="T57" s="314" t="str">
        <f t="shared" ref="T57:T59" si="1">IF(L$56=0,"",IF(S57="","",S57/L$56))</f>
        <v/>
      </c>
      <c r="U57" s="315"/>
      <c r="V57" s="61" t="str">
        <f>IF(P10="","",IF(COUNTA(B12:B53)=0,"",IF(COUNTA(T12:T53)=0,"",COUNTIF(T12:T53,"=A"))))</f>
        <v/>
      </c>
      <c r="W57" s="314" t="str">
        <f t="shared" ref="W57:W59" si="2">IF(L$56=0,"",IF(V57="","",V57/L$56))</f>
        <v/>
      </c>
      <c r="X57" s="315"/>
      <c r="Y57" s="61" t="str">
        <f>IF(U10="","",IF(COUNTA(B12:B53)=0,"",IF(COUNTA(Y12:Y53)=0,"",COUNTIF(Y12:Y53,"=A"))))</f>
        <v/>
      </c>
      <c r="Z57" s="314" t="str">
        <f t="shared" ref="Z57:Z59" si="3">IF(L$56=0,"",IF(Y57="","",Y57/L$56))</f>
        <v/>
      </c>
      <c r="AA57" s="315"/>
      <c r="AB57" s="61" t="str">
        <f>IF(Z10="","",IF(COUNTA(B12:B53)=0,"",IF(COUNTA(AB12:AB53)=0,"",COUNTIF(AB12:AB53,"=A"))))</f>
        <v/>
      </c>
      <c r="AC57" s="314" t="str">
        <f t="shared" ref="AC57:AC59" si="4">IF(L$56=0,"",IF(AB57="","",AB57/L$56))</f>
        <v/>
      </c>
      <c r="AD57" s="315"/>
      <c r="AE57" s="163"/>
    </row>
    <row r="58" spans="1:32" ht="15" customHeight="1" x14ac:dyDescent="0.25">
      <c r="A58" s="112" t="s">
        <v>33</v>
      </c>
      <c r="B58" s="148" t="s">
        <v>98</v>
      </c>
      <c r="M58" s="2"/>
      <c r="N58" s="2"/>
      <c r="O58" s="116" t="s">
        <v>24</v>
      </c>
      <c r="P58" s="61" t="str">
        <f>IF(C10="","",IF(COUNTA(B12:B53)=0,"",IF(COUNTA(I12:I53)=0,"",COUNTIF(I12:I53,"=B"))))</f>
        <v/>
      </c>
      <c r="Q58" s="314" t="str">
        <f t="shared" si="0"/>
        <v/>
      </c>
      <c r="R58" s="315"/>
      <c r="S58" s="61" t="str">
        <f>IF(J10="","",IF(COUNTA(B12:B53)=0,"",IF(COUNTA(O12:O53)=0,"",COUNTIF(O12:O53,"=B"))))</f>
        <v/>
      </c>
      <c r="T58" s="314" t="str">
        <f t="shared" si="1"/>
        <v/>
      </c>
      <c r="U58" s="315"/>
      <c r="V58" s="61" t="str">
        <f>IF(P10="","",IF(COUNTA(B12:B53)=0,"",IF(COUNTA(T12:T53)=0,"",COUNTIF(T12:T53,"=B"))))</f>
        <v/>
      </c>
      <c r="W58" s="314" t="str">
        <f t="shared" si="2"/>
        <v/>
      </c>
      <c r="X58" s="315"/>
      <c r="Y58" s="61" t="str">
        <f>IF(U10="","",IF(COUNTA(B12:B53)=0,"",IF(COUNTA(Y12:Y53)=0,"",COUNTIF(Y12:Y53,"=B"))))</f>
        <v/>
      </c>
      <c r="Z58" s="314" t="str">
        <f t="shared" si="3"/>
        <v/>
      </c>
      <c r="AA58" s="315"/>
      <c r="AB58" s="61" t="str">
        <f>IF(Z10="","",IF(COUNTA(B12:B53)=0,"",IF(COUNTA(AB12:AB53)=0,"",COUNTIF(AB12:AB53,"=B"))))</f>
        <v/>
      </c>
      <c r="AC58" s="314" t="str">
        <f t="shared" si="4"/>
        <v/>
      </c>
      <c r="AD58" s="315"/>
      <c r="AE58" s="163"/>
    </row>
    <row r="59" spans="1:32" ht="15.75" thickBot="1" x14ac:dyDescent="0.3">
      <c r="M59" s="2"/>
      <c r="N59" s="2"/>
      <c r="O59" s="117" t="s">
        <v>25</v>
      </c>
      <c r="P59" s="62" t="str">
        <f>IF(C10="","",IF(COUNTA(B12:B53)=0,"",IF(COUNTA(I12:I53)=0,"",COUNTIF(I12:I53,"=C"))))</f>
        <v/>
      </c>
      <c r="Q59" s="319" t="str">
        <f t="shared" si="0"/>
        <v/>
      </c>
      <c r="R59" s="320"/>
      <c r="S59" s="62" t="str">
        <f>IF(J10="","",IF(COUNTA(B12:B53)=0,"",IF(COUNTA(O12:O53)=0,"",COUNTIF(O12:O53,"=C"))))</f>
        <v/>
      </c>
      <c r="T59" s="319" t="str">
        <f t="shared" si="1"/>
        <v/>
      </c>
      <c r="U59" s="320"/>
      <c r="V59" s="62" t="str">
        <f>IF(P10="","",IF(COUNTA(B12:B53)=0,"",IF(COUNTA(T12:T53)=0,"",COUNTIF(T12:T53,"=C"))))</f>
        <v/>
      </c>
      <c r="W59" s="319" t="str">
        <f t="shared" si="2"/>
        <v/>
      </c>
      <c r="X59" s="320"/>
      <c r="Y59" s="62" t="str">
        <f>IF(U10="","",IF(COUNTA(B12:B53)=0,"",IF(COUNTA(Y12:Y53)=0,"",COUNTIF(Y12:Y53,"=C"))))</f>
        <v/>
      </c>
      <c r="Z59" s="319" t="str">
        <f t="shared" si="3"/>
        <v/>
      </c>
      <c r="AA59" s="320"/>
      <c r="AB59" s="62" t="str">
        <f>IF(Z10="","",IF(COUNTA(B12:B53)=0,"",IF(COUNTA(AB12:AB53)=0,"",COUNTIF(AB12:AB53,"=C"))))</f>
        <v/>
      </c>
      <c r="AC59" s="319" t="str">
        <f t="shared" si="4"/>
        <v/>
      </c>
      <c r="AD59" s="320"/>
      <c r="AE59" s="163"/>
    </row>
    <row r="60" spans="1:32" x14ac:dyDescent="0.25">
      <c r="B60" s="15" t="s">
        <v>34</v>
      </c>
      <c r="C60" s="334" t="s">
        <v>26</v>
      </c>
      <c r="D60" s="334"/>
      <c r="E60" s="334"/>
      <c r="F60" s="334"/>
      <c r="G60" s="334"/>
      <c r="H60" s="334"/>
      <c r="I60" s="334"/>
      <c r="J60" s="334"/>
      <c r="K60" s="335" t="s">
        <v>17</v>
      </c>
      <c r="L60" s="335"/>
      <c r="M60" s="335"/>
      <c r="N60" s="335"/>
      <c r="O60" s="335"/>
      <c r="P60" s="335"/>
      <c r="Q60" s="335"/>
      <c r="R60" s="335"/>
      <c r="S60" s="335"/>
      <c r="T60" s="306">
        <f ca="1">NOW()</f>
        <v>43587.988020486111</v>
      </c>
      <c r="U60" s="306"/>
      <c r="V60" s="306"/>
      <c r="W60" s="306"/>
      <c r="X60" s="306"/>
      <c r="Y60" s="306"/>
      <c r="Z60" s="306"/>
      <c r="AA60" s="306"/>
      <c r="AB60" s="305"/>
      <c r="AC60" s="305"/>
      <c r="AD60" s="305"/>
      <c r="AE60" s="305"/>
    </row>
    <row r="61" spans="1:32" x14ac:dyDescent="0.25">
      <c r="B61" s="92" t="str">
        <f>IF(S7="","",S7)</f>
        <v>NORMA LEYTON MAMANI</v>
      </c>
      <c r="C61" s="333" t="s">
        <v>136</v>
      </c>
      <c r="D61" s="333"/>
      <c r="E61" s="333"/>
      <c r="F61" s="333"/>
      <c r="G61" s="333"/>
      <c r="H61" s="333"/>
      <c r="I61" s="333"/>
      <c r="J61" s="333"/>
      <c r="S61" s="127" t="s">
        <v>16</v>
      </c>
    </row>
  </sheetData>
  <sheetProtection password="C4F5" sheet="1" objects="1" scenarios="1" sort="0"/>
  <dataConsolidate/>
  <mergeCells count="62">
    <mergeCell ref="AC56:AD56"/>
    <mergeCell ref="AC57:AD57"/>
    <mergeCell ref="AC58:AD58"/>
    <mergeCell ref="AC59:AD59"/>
    <mergeCell ref="W56:X56"/>
    <mergeCell ref="W57:X57"/>
    <mergeCell ref="W58:X58"/>
    <mergeCell ref="W59:X59"/>
    <mergeCell ref="Z56:AA56"/>
    <mergeCell ref="Z57:AA57"/>
    <mergeCell ref="Z58:AA58"/>
    <mergeCell ref="Z59:AA59"/>
    <mergeCell ref="M54:N54"/>
    <mergeCell ref="M55:N55"/>
    <mergeCell ref="M56:N56"/>
    <mergeCell ref="M57:N57"/>
    <mergeCell ref="C61:J61"/>
    <mergeCell ref="C60:J60"/>
    <mergeCell ref="K60:S60"/>
    <mergeCell ref="Q56:R56"/>
    <mergeCell ref="Q57:R57"/>
    <mergeCell ref="Q58:R58"/>
    <mergeCell ref="Q59:R59"/>
    <mergeCell ref="P54:R54"/>
    <mergeCell ref="Q55:R55"/>
    <mergeCell ref="C8:AB8"/>
    <mergeCell ref="C9:I9"/>
    <mergeCell ref="J9:O9"/>
    <mergeCell ref="P9:T9"/>
    <mergeCell ref="Z9:AB9"/>
    <mergeCell ref="V54:X54"/>
    <mergeCell ref="AE8:AE11"/>
    <mergeCell ref="AB60:AE60"/>
    <mergeCell ref="T60:AA60"/>
    <mergeCell ref="Z10:AB10"/>
    <mergeCell ref="S54:U54"/>
    <mergeCell ref="Y54:AA54"/>
    <mergeCell ref="T55:U55"/>
    <mergeCell ref="W55:X55"/>
    <mergeCell ref="Z55:AA55"/>
    <mergeCell ref="T56:U56"/>
    <mergeCell ref="T57:U57"/>
    <mergeCell ref="AB54:AD54"/>
    <mergeCell ref="AC55:AD55"/>
    <mergeCell ref="T58:U58"/>
    <mergeCell ref="T59:U59"/>
    <mergeCell ref="C10:I10"/>
    <mergeCell ref="J10:O10"/>
    <mergeCell ref="P10:T10"/>
    <mergeCell ref="A4:S4"/>
    <mergeCell ref="T4:X4"/>
    <mergeCell ref="A8:A11"/>
    <mergeCell ref="B8:B11"/>
    <mergeCell ref="S6:V6"/>
    <mergeCell ref="C6:F6"/>
    <mergeCell ref="N6:R6"/>
    <mergeCell ref="U9:Y9"/>
    <mergeCell ref="U10:Y10"/>
    <mergeCell ref="M5:O5"/>
    <mergeCell ref="S7:AB7"/>
    <mergeCell ref="C7:O7"/>
    <mergeCell ref="J6:L6"/>
  </mergeCells>
  <conditionalFormatting sqref="F12:H40 L12:N40 C41:AE53 P12:AD40">
    <cfRule type="cellIs" dxfId="143" priority="29" operator="equal">
      <formula>"C"</formula>
    </cfRule>
    <cfRule type="cellIs" dxfId="142" priority="30" operator="equal">
      <formula>"B"</formula>
    </cfRule>
    <cfRule type="cellIs" dxfId="141" priority="31" operator="equal">
      <formula>"AD"</formula>
    </cfRule>
    <cfRule type="cellIs" dxfId="140" priority="32" operator="equal">
      <formula>"A"</formula>
    </cfRule>
  </conditionalFormatting>
  <conditionalFormatting sqref="C12:E40">
    <cfRule type="cellIs" dxfId="139" priority="25" operator="equal">
      <formula>"C"</formula>
    </cfRule>
    <cfRule type="cellIs" dxfId="138" priority="26" operator="equal">
      <formula>"B"</formula>
    </cfRule>
    <cfRule type="cellIs" dxfId="137" priority="27" operator="equal">
      <formula>"AD"</formula>
    </cfRule>
    <cfRule type="cellIs" dxfId="136" priority="28" operator="equal">
      <formula>"A"</formula>
    </cfRule>
  </conditionalFormatting>
  <conditionalFormatting sqref="J12:K40">
    <cfRule type="cellIs" dxfId="135" priority="21" operator="equal">
      <formula>"C"</formula>
    </cfRule>
    <cfRule type="cellIs" dxfId="134" priority="22" operator="equal">
      <formula>"B"</formula>
    </cfRule>
    <cfRule type="cellIs" dxfId="133" priority="23" operator="equal">
      <formula>"AD"</formula>
    </cfRule>
    <cfRule type="cellIs" dxfId="132" priority="24" operator="equal">
      <formula>"A"</formula>
    </cfRule>
  </conditionalFormatting>
  <conditionalFormatting sqref="AE12:AE40">
    <cfRule type="cellIs" dxfId="131" priority="17" operator="equal">
      <formula>"C"</formula>
    </cfRule>
    <cfRule type="cellIs" dxfId="130" priority="18" operator="equal">
      <formula>"B"</formula>
    </cfRule>
    <cfRule type="cellIs" dxfId="129" priority="19" operator="equal">
      <formula>"AD"</formula>
    </cfRule>
    <cfRule type="cellIs" dxfId="128" priority="20" operator="equal">
      <formula>"A"</formula>
    </cfRule>
  </conditionalFormatting>
  <conditionalFormatting sqref="I12:I40">
    <cfRule type="cellIs" dxfId="127" priority="13" operator="equal">
      <formula>"C"</formula>
    </cfRule>
    <cfRule type="cellIs" dxfId="126" priority="14" operator="equal">
      <formula>"B"</formula>
    </cfRule>
    <cfRule type="cellIs" dxfId="125" priority="15" operator="equal">
      <formula>"AD"</formula>
    </cfRule>
    <cfRule type="cellIs" dxfId="124" priority="16" operator="equal">
      <formula>"A"</formula>
    </cfRule>
  </conditionalFormatting>
  <conditionalFormatting sqref="O12:O40">
    <cfRule type="cellIs" dxfId="123" priority="9" operator="equal">
      <formula>"C"</formula>
    </cfRule>
    <cfRule type="cellIs" dxfId="122" priority="10" operator="equal">
      <formula>"B"</formula>
    </cfRule>
    <cfRule type="cellIs" dxfId="121" priority="11" operator="equal">
      <formula>"AD"</formula>
    </cfRule>
    <cfRule type="cellIs" dxfId="120" priority="12" operator="equal">
      <formula>"A"</formula>
    </cfRule>
  </conditionalFormatting>
  <conditionalFormatting sqref="F3">
    <cfRule type="cellIs" dxfId="119" priority="1" operator="equal">
      <formula>"C"</formula>
    </cfRule>
    <cfRule type="cellIs" dxfId="118" priority="2" operator="equal">
      <formula>"B"</formula>
    </cfRule>
    <cfRule type="cellIs" dxfId="117" priority="3" operator="equal">
      <formula>"AD"</formula>
    </cfRule>
    <cfRule type="cellIs" dxfId="116" priority="4" operator="equal">
      <formula>"A"</formula>
    </cfRule>
  </conditionalFormatting>
  <dataValidations xWindow="666" yWindow="614" count="14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2"/>
    <dataValidation allowBlank="1" showInputMessage="1" showErrorMessage="1" promptTitle="¡ATENCIÓN!" prompt="Puede escribir el lugar de la Institución Educativa para que automáticamente se copie en todos los periodos del año, cualquier pregunta puede hacerla al Profesor Fernando Gamarra Morales (cel: 952290888, RPM: #952290888).(e-mail: fer_gamarra@hotmail.com)" sqref="B3"/>
    <dataValidation allowBlank="1" showInputMessage="1" showErrorMessage="1" promptTitle="¡FELICITACIONES PROFESOR(A)!" prompt="Por usar este registro que ha sido diseñado y elaborado por Fernando Gamarra Morales y está protegido contra toda modificación, cualquier consulta pueda hacerla al CEL: 952290888, RPM: #952290888 ó e-mail: fer_gamarra@hotmail.com." sqref="S7 C7"/>
    <dataValidation type="list" allowBlank="1" showInputMessage="1" showErrorMessage="1" errorTitle="¡ATENCIÓN!" error="Sólo puede ingresar valores los siguientes valores: AD, A, B y C." sqref="I12:I53 AB12:AB53 Y12:Y53 T12:T53 O12:O53">
      <formula1>$A$55:$A$58</formula1>
    </dataValidation>
    <dataValidation allowBlank="1" showInputMessage="1" showErrorMessage="1" promptTitle="¡ATENCIÓN!" prompt="Puede colocar cualquiera de las tres modalidades de la Educación Básica: REGULAR, ALTERNATIVA ó ESPECIAL, para que automáticamente se copie en los demás periodos del año." sqref="T4"/>
    <dataValidation allowBlank="1" showInputMessage="1" showErrorMessage="1" promptTitle="¡ATENCIÓN!" prompt="Puede colocar cualquiera de los niveles de la EBR (inicial, primaria o secundaria), o cualquiera de los ciclos de la EBA (inicial, intermedio o avanzado), o cualquiera de los niveles de la EBE (inicial o primaria)." sqref="S6"/>
    <dataValidation allowBlank="1" showInputMessage="1" showErrorMessage="1" promptTitle="¡ATENCIÓN!" prompt="Cambiar a CICLO EDUCATIVO en el caso de ser EDUCACIÓN BÁSICA ALTERNATIVA." sqref="N6:R6"/>
    <dataValidation allowBlank="1" showInputMessage="1" showErrorMessage="1" promptTitle="¡ATENCIÓN!" prompt="Si desea cambiar el nombre del docente, tendrá que hacerlo en la parte superior de esta hoja." sqref="B61"/>
    <dataValidation allowBlank="1" showInputMessage="1" showErrorMessage="1" promptTitle="¡ATENCIÓN!" prompt="El año académico NO SE PUEDE CAMBIAR, se cambia automáticamente de acuerdo al año en que nos encontremos." sqref="M5"/>
    <dataValidation type="list" allowBlank="1" showInputMessage="1" showErrorMessage="1" promptTitle="LAS LETRAS NO SE PROMEDIAN" prompt="Una evaluación formativa de tipo sumativa se centra en conclusiones sobre el nivel de logro de los estudiantes, en base al análisis de evidencias de aprendizaje y del juicio del docente." sqref="AE12:AE53">
      <formula1>$A$55:$A$58</formula1>
    </dataValidation>
    <dataValidation allowBlank="1" showInputMessage="1" showErrorMessage="1" promptTitle="¡ATENCIÓN!" prompt="Este archivo ha sido diseñado y elaborado por Fernando Gamarra Morales y está protegida contra toda modificación indebida (CEL: 952290888, RPM: #952290888), (e-mail: fer_gamarra@hotmail.com)." sqref="S61"/>
    <dataValidation allowBlank="1" showInputMessage="1" showErrorMessage="1" promptTitle="¡ATENCIÓN!" prompt="Este archivo ha sido diseñado y elaborado por Fernando Gamarra Morales y está protegida contra toda modificación (CEL: 952290888, RPM: #952290888), (e-mail: fer_gamarra@hotmail.com)." sqref="U61:AE61"/>
    <dataValidation allowBlank="1" showInputMessage="1" showErrorMessage="1" promptTitle="¡ATENCIÓN!" prompt="Si desea cambiar las competencias, tendrá que hacerlo en el Primer Periodo para que automáticamente se copie en todos los demás peridos del año." sqref="Z9:AB9"/>
    <dataValidation type="list" allowBlank="1" showInputMessage="1" showErrorMessage="1" sqref="C12:H53 J12:N53 P12:S53 U12:X53 Z12:AA53">
      <formula1>$C$2:$M$2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AF62"/>
  <sheetViews>
    <sheetView workbookViewId="0">
      <selection activeCell="AD1" sqref="AD1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95" t="str">
        <f>IF('1º P'!B1="","",'1º P'!B1)</f>
        <v>INSTITUCIÓN EDUCATIVA</v>
      </c>
      <c r="C1" s="17"/>
      <c r="D1" s="17"/>
      <c r="E1" s="17"/>
      <c r="F1" s="2"/>
      <c r="G1" s="2"/>
      <c r="AD1" s="124" t="str">
        <f>'1º P'!AC1</f>
        <v>VERSIÓN: 04·2019</v>
      </c>
    </row>
    <row r="2" spans="1:31" x14ac:dyDescent="0.25">
      <c r="B2" s="95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95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95"/>
      <c r="C4" s="18"/>
      <c r="D4" s="18"/>
      <c r="E4" s="18"/>
      <c r="F4" s="5"/>
      <c r="G4" s="5"/>
    </row>
    <row r="5" spans="1:31" ht="15.75" x14ac:dyDescent="0.25">
      <c r="A5" s="336" t="s">
        <v>58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7" t="str">
        <f>IF('1º P'!T4="","",'1º P'!T4)</f>
        <v>REGULAR</v>
      </c>
      <c r="U5" s="337"/>
      <c r="V5" s="337"/>
      <c r="W5" s="337"/>
      <c r="X5" s="337"/>
      <c r="Y5" s="26"/>
      <c r="Z5" s="26"/>
      <c r="AA5" s="26"/>
      <c r="AB5" s="26"/>
      <c r="AC5" s="26"/>
      <c r="AD5" s="26"/>
      <c r="AE5" s="26"/>
    </row>
    <row r="6" spans="1:31" ht="18.75" x14ac:dyDescent="0.3">
      <c r="L6" s="7" t="s">
        <v>13</v>
      </c>
      <c r="M6" s="338">
        <f ca="1">IF('1º P'!M5="","",'1º P'!M5)</f>
        <v>2019</v>
      </c>
      <c r="N6" s="338"/>
      <c r="O6" s="27"/>
    </row>
    <row r="7" spans="1:31" x14ac:dyDescent="0.25">
      <c r="B7" s="80" t="s">
        <v>9</v>
      </c>
      <c r="C7" s="339" t="str">
        <f>IF('1º P'!C6="","",'1º P'!C6)</f>
        <v>PRIMERO</v>
      </c>
      <c r="D7" s="339"/>
      <c r="E7" s="339"/>
      <c r="F7" s="339"/>
      <c r="G7" s="99"/>
      <c r="H7" s="29"/>
      <c r="I7" s="29"/>
      <c r="J7" s="29"/>
      <c r="K7" s="80" t="s">
        <v>10</v>
      </c>
      <c r="L7" s="339" t="str">
        <f>IF('1º P'!J6="","",'1º P'!J6)</f>
        <v>A</v>
      </c>
      <c r="M7" s="339"/>
      <c r="N7" s="339"/>
      <c r="O7" s="29"/>
      <c r="P7" s="29"/>
      <c r="Q7" s="29"/>
      <c r="R7" s="80" t="s">
        <v>12</v>
      </c>
      <c r="S7" s="339" t="str">
        <f>IF('1º P'!S6="","",'1º P'!S6)</f>
        <v>SECUNDARIA</v>
      </c>
      <c r="T7" s="339"/>
      <c r="U7" s="339"/>
      <c r="V7" s="339"/>
      <c r="W7" s="29"/>
      <c r="X7" s="29"/>
      <c r="Y7" s="29"/>
      <c r="Z7" s="29"/>
      <c r="AA7" s="29"/>
      <c r="AB7" s="29"/>
      <c r="AC7" s="29"/>
      <c r="AD7" s="29"/>
      <c r="AE7" s="11"/>
    </row>
    <row r="8" spans="1:31" x14ac:dyDescent="0.25">
      <c r="B8" s="80" t="s">
        <v>7</v>
      </c>
      <c r="C8" s="340" t="str">
        <f>IF('1º P'!C7="","",'1º P'!C7)</f>
        <v>EDUCACIÓN RELIGIOSA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29"/>
      <c r="Q8" s="29"/>
      <c r="R8" s="80" t="s">
        <v>8</v>
      </c>
      <c r="S8" s="340" t="str">
        <f>IF('1º P'!S7="","",'1º P'!S7)</f>
        <v>NORMA LEYTON MAMANI</v>
      </c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11"/>
    </row>
    <row r="9" spans="1:31" x14ac:dyDescent="0.25">
      <c r="A9" s="50"/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304"/>
    </row>
    <row r="10" spans="1:31" x14ac:dyDescent="0.25">
      <c r="A10" s="50"/>
      <c r="B10" s="5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04"/>
    </row>
    <row r="11" spans="1:31" x14ac:dyDescent="0.25">
      <c r="A11" s="50"/>
      <c r="B11" s="51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04"/>
    </row>
    <row r="12" spans="1:31" x14ac:dyDescent="0.25">
      <c r="A12" s="50"/>
      <c r="B12" s="51"/>
      <c r="C12" s="35"/>
      <c r="D12" s="35"/>
      <c r="E12" s="35"/>
      <c r="F12" s="35"/>
      <c r="G12" s="35"/>
      <c r="H12" s="35"/>
      <c r="I12" s="36"/>
      <c r="J12" s="35"/>
      <c r="K12" s="35"/>
      <c r="L12" s="35"/>
      <c r="M12" s="35"/>
      <c r="N12" s="35"/>
      <c r="O12" s="36"/>
      <c r="P12" s="35"/>
      <c r="Q12" s="35"/>
      <c r="R12" s="35"/>
      <c r="S12" s="35"/>
      <c r="T12" s="36"/>
      <c r="U12" s="35"/>
      <c r="V12" s="35"/>
      <c r="W12" s="35"/>
      <c r="X12" s="35"/>
      <c r="Y12" s="36"/>
      <c r="Z12" s="35"/>
      <c r="AA12" s="35"/>
      <c r="AB12" s="35"/>
      <c r="AC12" s="35"/>
      <c r="AD12" s="36"/>
      <c r="AE12" s="304"/>
    </row>
    <row r="13" spans="1:31" s="12" customFormat="1" ht="12.75" x14ac:dyDescent="0.25">
      <c r="A13" s="37"/>
      <c r="B13" s="38"/>
      <c r="C13" s="39"/>
      <c r="D13" s="39"/>
      <c r="E13" s="39"/>
      <c r="F13" s="39"/>
      <c r="G13" s="39"/>
      <c r="H13" s="39"/>
      <c r="I13" s="40"/>
      <c r="J13" s="39"/>
      <c r="K13" s="39"/>
      <c r="L13" s="39"/>
      <c r="M13" s="39"/>
      <c r="N13" s="39"/>
      <c r="O13" s="40"/>
      <c r="P13" s="39"/>
      <c r="Q13" s="39"/>
      <c r="R13" s="39"/>
      <c r="S13" s="39"/>
      <c r="T13" s="40"/>
      <c r="U13" s="39"/>
      <c r="V13" s="39"/>
      <c r="W13" s="39"/>
      <c r="X13" s="39"/>
      <c r="Y13" s="40"/>
      <c r="Z13" s="39"/>
      <c r="AA13" s="39"/>
      <c r="AB13" s="39"/>
      <c r="AC13" s="39"/>
      <c r="AD13" s="40"/>
      <c r="AE13" s="49"/>
    </row>
    <row r="14" spans="1:31" s="13" customFormat="1" x14ac:dyDescent="0.25">
      <c r="A14" s="37"/>
      <c r="B14" s="38"/>
      <c r="C14" s="41"/>
      <c r="D14" s="41"/>
      <c r="E14" s="41"/>
      <c r="F14" s="41"/>
      <c r="G14" s="41"/>
      <c r="H14" s="41"/>
      <c r="I14" s="42"/>
      <c r="J14" s="41"/>
      <c r="K14" s="41"/>
      <c r="L14" s="41"/>
      <c r="M14" s="41"/>
      <c r="N14" s="41"/>
      <c r="O14" s="42"/>
      <c r="P14" s="41"/>
      <c r="Q14" s="41"/>
      <c r="R14" s="41"/>
      <c r="S14" s="41"/>
      <c r="T14" s="42"/>
      <c r="U14" s="41"/>
      <c r="V14" s="41"/>
      <c r="W14" s="41"/>
      <c r="X14" s="41"/>
      <c r="Y14" s="42"/>
      <c r="Z14" s="41"/>
      <c r="AA14" s="41"/>
      <c r="AB14" s="41"/>
      <c r="AC14" s="41"/>
      <c r="AD14" s="42"/>
      <c r="AE14" s="42"/>
    </row>
    <row r="15" spans="1:31" s="13" customFormat="1" x14ac:dyDescent="0.25">
      <c r="A15" s="37"/>
      <c r="B15" s="38"/>
      <c r="C15" s="41"/>
      <c r="D15" s="41"/>
      <c r="E15" s="41"/>
      <c r="F15" s="41"/>
      <c r="G15" s="41"/>
      <c r="H15" s="41"/>
      <c r="I15" s="42"/>
      <c r="J15" s="41"/>
      <c r="K15" s="41"/>
      <c r="L15" s="41"/>
      <c r="M15" s="41"/>
      <c r="N15" s="41"/>
      <c r="O15" s="42"/>
      <c r="P15" s="41"/>
      <c r="Q15" s="41"/>
      <c r="R15" s="41"/>
      <c r="S15" s="41"/>
      <c r="T15" s="42"/>
      <c r="U15" s="41"/>
      <c r="V15" s="41"/>
      <c r="W15" s="41"/>
      <c r="X15" s="41"/>
      <c r="Y15" s="42"/>
      <c r="Z15" s="41"/>
      <c r="AA15" s="41"/>
      <c r="AB15" s="41"/>
      <c r="AC15" s="41"/>
      <c r="AD15" s="42"/>
      <c r="AE15" s="42"/>
    </row>
    <row r="16" spans="1:31" s="13" customFormat="1" x14ac:dyDescent="0.25">
      <c r="A16" s="37"/>
      <c r="B16" s="38"/>
      <c r="C16" s="41"/>
      <c r="D16" s="41"/>
      <c r="E16" s="41"/>
      <c r="F16" s="41"/>
      <c r="G16" s="41"/>
      <c r="H16" s="41"/>
      <c r="I16" s="42"/>
      <c r="J16" s="41"/>
      <c r="K16" s="41"/>
      <c r="L16" s="41"/>
      <c r="M16" s="41"/>
      <c r="N16" s="41"/>
      <c r="O16" s="42"/>
      <c r="P16" s="41"/>
      <c r="Q16" s="41"/>
      <c r="R16" s="41"/>
      <c r="S16" s="41"/>
      <c r="T16" s="42"/>
      <c r="U16" s="41"/>
      <c r="V16" s="41"/>
      <c r="W16" s="41"/>
      <c r="X16" s="41"/>
      <c r="Y16" s="42"/>
      <c r="Z16" s="41"/>
      <c r="AA16" s="41"/>
      <c r="AB16" s="41"/>
      <c r="AC16" s="41"/>
      <c r="AD16" s="42"/>
      <c r="AE16" s="42"/>
    </row>
    <row r="17" spans="1:31" s="13" customFormat="1" x14ac:dyDescent="0.25">
      <c r="A17" s="37"/>
      <c r="B17" s="38"/>
      <c r="C17" s="41"/>
      <c r="D17" s="41"/>
      <c r="E17" s="41"/>
      <c r="F17" s="41"/>
      <c r="G17" s="41"/>
      <c r="H17" s="41"/>
      <c r="I17" s="42"/>
      <c r="J17" s="41"/>
      <c r="K17" s="41"/>
      <c r="L17" s="41"/>
      <c r="M17" s="41"/>
      <c r="N17" s="41"/>
      <c r="O17" s="42"/>
      <c r="P17" s="41"/>
      <c r="Q17" s="41"/>
      <c r="R17" s="41"/>
      <c r="S17" s="41"/>
      <c r="T17" s="42"/>
      <c r="U17" s="41"/>
      <c r="V17" s="41"/>
      <c r="W17" s="41"/>
      <c r="X17" s="41"/>
      <c r="Y17" s="42"/>
      <c r="Z17" s="41"/>
      <c r="AA17" s="41"/>
      <c r="AB17" s="41"/>
      <c r="AC17" s="41"/>
      <c r="AD17" s="42"/>
      <c r="AE17" s="42"/>
    </row>
    <row r="18" spans="1:31" s="13" customFormat="1" x14ac:dyDescent="0.25">
      <c r="A18" s="37"/>
      <c r="B18" s="38"/>
      <c r="C18" s="41"/>
      <c r="D18" s="41"/>
      <c r="E18" s="41"/>
      <c r="F18" s="41"/>
      <c r="G18" s="41"/>
      <c r="H18" s="41"/>
      <c r="I18" s="42"/>
      <c r="J18" s="41"/>
      <c r="K18" s="41"/>
      <c r="L18" s="41"/>
      <c r="M18" s="41"/>
      <c r="N18" s="41"/>
      <c r="O18" s="42"/>
      <c r="P18" s="41"/>
      <c r="Q18" s="41"/>
      <c r="R18" s="41"/>
      <c r="S18" s="41"/>
      <c r="T18" s="42"/>
      <c r="U18" s="41"/>
      <c r="V18" s="41"/>
      <c r="W18" s="41"/>
      <c r="X18" s="41"/>
      <c r="Y18" s="42"/>
      <c r="Z18" s="41"/>
      <c r="AA18" s="41"/>
      <c r="AB18" s="41"/>
      <c r="AC18" s="41"/>
      <c r="AD18" s="42"/>
      <c r="AE18" s="42"/>
    </row>
    <row r="19" spans="1:31" s="13" customFormat="1" x14ac:dyDescent="0.25">
      <c r="A19" s="37"/>
      <c r="B19" s="38"/>
      <c r="C19" s="41"/>
      <c r="D19" s="41"/>
      <c r="E19" s="41"/>
      <c r="F19" s="41"/>
      <c r="G19" s="41"/>
      <c r="H19" s="41"/>
      <c r="I19" s="42"/>
      <c r="J19" s="41"/>
      <c r="K19" s="41"/>
      <c r="L19" s="41"/>
      <c r="M19" s="41"/>
      <c r="N19" s="41"/>
      <c r="O19" s="42"/>
      <c r="P19" s="41"/>
      <c r="Q19" s="41"/>
      <c r="R19" s="41"/>
      <c r="S19" s="41"/>
      <c r="T19" s="42"/>
      <c r="U19" s="41"/>
      <c r="V19" s="41"/>
      <c r="W19" s="41"/>
      <c r="X19" s="41"/>
      <c r="Y19" s="42"/>
      <c r="Z19" s="41"/>
      <c r="AA19" s="41"/>
      <c r="AB19" s="41"/>
      <c r="AC19" s="41"/>
      <c r="AD19" s="42"/>
      <c r="AE19" s="42"/>
    </row>
    <row r="20" spans="1:31" s="13" customFormat="1" x14ac:dyDescent="0.25">
      <c r="A20" s="37"/>
      <c r="B20" s="38"/>
      <c r="C20" s="41"/>
      <c r="D20" s="41"/>
      <c r="E20" s="41"/>
      <c r="F20" s="41"/>
      <c r="G20" s="41"/>
      <c r="H20" s="41"/>
      <c r="I20" s="42"/>
      <c r="J20" s="41"/>
      <c r="K20" s="41"/>
      <c r="L20" s="41"/>
      <c r="M20" s="41"/>
      <c r="N20" s="41"/>
      <c r="O20" s="42"/>
      <c r="P20" s="41"/>
      <c r="Q20" s="41"/>
      <c r="R20" s="41"/>
      <c r="S20" s="41"/>
      <c r="T20" s="42"/>
      <c r="U20" s="41"/>
      <c r="V20" s="41"/>
      <c r="W20" s="41"/>
      <c r="X20" s="41"/>
      <c r="Y20" s="42"/>
      <c r="Z20" s="41"/>
      <c r="AA20" s="41"/>
      <c r="AB20" s="41"/>
      <c r="AC20" s="41"/>
      <c r="AD20" s="42"/>
      <c r="AE20" s="42"/>
    </row>
    <row r="21" spans="1:31" s="13" customFormat="1" x14ac:dyDescent="0.25">
      <c r="A21" s="37"/>
      <c r="B21" s="38"/>
      <c r="C21" s="32"/>
      <c r="D21" s="33" t="s">
        <v>106</v>
      </c>
      <c r="E21" s="33" t="s">
        <v>107</v>
      </c>
      <c r="F21" s="41" t="s">
        <v>108</v>
      </c>
      <c r="G21" s="41" t="s">
        <v>109</v>
      </c>
      <c r="H21" s="41" t="s">
        <v>110</v>
      </c>
      <c r="I21" s="42"/>
      <c r="J21" s="41"/>
      <c r="K21" s="41"/>
      <c r="L21" s="41"/>
      <c r="M21" s="41"/>
      <c r="N21" s="41"/>
      <c r="O21" s="42"/>
      <c r="P21" s="41"/>
      <c r="Q21" s="41"/>
      <c r="R21" s="41"/>
      <c r="S21" s="41"/>
      <c r="T21" s="42"/>
      <c r="U21" s="41"/>
      <c r="V21" s="41"/>
      <c r="W21" s="41"/>
      <c r="X21" s="41"/>
      <c r="Y21" s="42"/>
      <c r="Z21" s="41"/>
      <c r="AA21" s="41"/>
      <c r="AB21" s="41"/>
      <c r="AC21" s="41"/>
      <c r="AD21" s="42"/>
      <c r="AE21" s="42"/>
    </row>
    <row r="22" spans="1:31" s="13" customFormat="1" x14ac:dyDescent="0.25">
      <c r="A22" s="37"/>
      <c r="B22" s="38"/>
      <c r="C22" s="30" t="s">
        <v>22</v>
      </c>
      <c r="D22" s="31" t="str">
        <f>IF('1º P'!Q56=0,"",'1º P'!Q56)</f>
        <v/>
      </c>
      <c r="E22" s="34" t="str">
        <f>'1º P'!T56</f>
        <v/>
      </c>
      <c r="F22" s="56" t="str">
        <f>'1º P'!W56</f>
        <v/>
      </c>
      <c r="G22" s="56" t="str">
        <f>'1º P'!Z56</f>
        <v/>
      </c>
      <c r="H22" s="56" t="str">
        <f>IF(Z10="","",'1º P'!AC56)</f>
        <v/>
      </c>
      <c r="I22" s="42"/>
      <c r="J22" s="41"/>
      <c r="K22" s="41"/>
      <c r="L22" s="41"/>
      <c r="M22" s="41"/>
      <c r="N22" s="41"/>
      <c r="O22" s="42"/>
      <c r="P22" s="41"/>
      <c r="Q22" s="41"/>
      <c r="R22" s="41"/>
      <c r="S22" s="41"/>
      <c r="T22" s="42"/>
      <c r="U22" s="41"/>
      <c r="V22" s="41"/>
      <c r="W22" s="41"/>
      <c r="X22" s="41"/>
      <c r="Y22" s="42"/>
      <c r="Z22" s="41"/>
      <c r="AA22" s="41"/>
      <c r="AB22" s="41"/>
      <c r="AC22" s="41"/>
      <c r="AD22" s="42"/>
      <c r="AE22" s="42"/>
    </row>
    <row r="23" spans="1:31" s="13" customFormat="1" x14ac:dyDescent="0.25">
      <c r="A23" s="37"/>
      <c r="B23" s="38"/>
      <c r="C23" s="30" t="s">
        <v>23</v>
      </c>
      <c r="D23" s="31" t="str">
        <f>'1º P'!Q57</f>
        <v/>
      </c>
      <c r="E23" s="34" t="str">
        <f>'1º P'!T57</f>
        <v/>
      </c>
      <c r="F23" s="56" t="str">
        <f>'1º P'!W57</f>
        <v/>
      </c>
      <c r="G23" s="56" t="str">
        <f>'1º P'!Z57</f>
        <v/>
      </c>
      <c r="H23" s="56" t="str">
        <f>IF('1º P'!AC57=0,"",'1º P'!AC57)</f>
        <v/>
      </c>
      <c r="I23" s="42"/>
      <c r="J23" s="41"/>
      <c r="K23" s="41"/>
      <c r="L23" s="41"/>
      <c r="M23" s="41"/>
      <c r="N23" s="41"/>
      <c r="O23" s="42"/>
      <c r="P23" s="41"/>
      <c r="Q23" s="41"/>
      <c r="R23" s="41"/>
      <c r="S23" s="41"/>
      <c r="T23" s="42"/>
      <c r="U23" s="41"/>
      <c r="V23" s="41"/>
      <c r="W23" s="41"/>
      <c r="X23" s="41"/>
      <c r="Y23" s="42"/>
      <c r="Z23" s="41"/>
      <c r="AA23" s="41"/>
      <c r="AB23" s="41"/>
      <c r="AC23" s="41"/>
      <c r="AD23" s="42"/>
      <c r="AE23" s="42"/>
    </row>
    <row r="24" spans="1:31" s="13" customFormat="1" x14ac:dyDescent="0.25">
      <c r="A24" s="37"/>
      <c r="B24" s="38"/>
      <c r="C24" s="30" t="s">
        <v>24</v>
      </c>
      <c r="D24" s="31" t="str">
        <f>'1º P'!Q58</f>
        <v/>
      </c>
      <c r="E24" s="34" t="str">
        <f>'1º P'!T58</f>
        <v/>
      </c>
      <c r="F24" s="56" t="str">
        <f>'1º P'!W58</f>
        <v/>
      </c>
      <c r="G24" s="56" t="str">
        <f>'1º P'!Z58</f>
        <v/>
      </c>
      <c r="H24" s="56" t="str">
        <f>IF('1º P'!AC58=0,"",'1º P'!AC58)</f>
        <v/>
      </c>
      <c r="I24" s="42"/>
      <c r="J24" s="41"/>
      <c r="K24" s="41"/>
      <c r="L24" s="41"/>
      <c r="M24" s="41"/>
      <c r="N24" s="41"/>
      <c r="O24" s="42"/>
      <c r="P24" s="41"/>
      <c r="Q24" s="41"/>
      <c r="R24" s="41"/>
      <c r="S24" s="41"/>
      <c r="T24" s="42"/>
      <c r="U24" s="41"/>
      <c r="V24" s="41"/>
      <c r="W24" s="41"/>
      <c r="X24" s="41"/>
      <c r="Y24" s="42"/>
      <c r="Z24" s="41"/>
      <c r="AA24" s="41"/>
      <c r="AB24" s="41"/>
      <c r="AC24" s="41"/>
      <c r="AD24" s="42"/>
      <c r="AE24" s="42"/>
    </row>
    <row r="25" spans="1:31" s="13" customFormat="1" x14ac:dyDescent="0.25">
      <c r="A25" s="37"/>
      <c r="B25" s="38"/>
      <c r="C25" s="30" t="s">
        <v>25</v>
      </c>
      <c r="D25" s="31" t="str">
        <f>'1º P'!Q59</f>
        <v/>
      </c>
      <c r="E25" s="34" t="str">
        <f>'1º P'!T59</f>
        <v/>
      </c>
      <c r="F25" s="56" t="str">
        <f>'1º P'!W59</f>
        <v/>
      </c>
      <c r="G25" s="56" t="str">
        <f>'1º P'!Z59</f>
        <v/>
      </c>
      <c r="H25" s="56" t="str">
        <f>IF('1º P'!AC59=0,"",'1º P'!AC59)</f>
        <v/>
      </c>
      <c r="I25" s="42"/>
      <c r="J25" s="41"/>
      <c r="K25" s="41"/>
      <c r="L25" s="41"/>
      <c r="M25" s="41"/>
      <c r="N25" s="41"/>
      <c r="O25" s="42"/>
      <c r="P25" s="41"/>
      <c r="Q25" s="41"/>
      <c r="R25" s="41"/>
      <c r="S25" s="41"/>
      <c r="T25" s="42"/>
      <c r="U25" s="41"/>
      <c r="V25" s="41"/>
      <c r="W25" s="41"/>
      <c r="X25" s="41"/>
      <c r="Y25" s="42"/>
      <c r="Z25" s="41"/>
      <c r="AA25" s="41"/>
      <c r="AB25" s="41"/>
      <c r="AC25" s="41"/>
      <c r="AD25" s="42"/>
      <c r="AE25" s="42"/>
    </row>
    <row r="26" spans="1:31" s="13" customFormat="1" x14ac:dyDescent="0.25">
      <c r="A26" s="37"/>
      <c r="B26" s="38"/>
      <c r="C26" s="41"/>
      <c r="D26" s="41"/>
      <c r="E26" s="41"/>
      <c r="F26" s="41"/>
      <c r="G26" s="41"/>
      <c r="H26" s="41"/>
      <c r="I26" s="42"/>
      <c r="J26" s="41"/>
      <c r="K26" s="41"/>
      <c r="L26" s="41"/>
      <c r="M26" s="41"/>
      <c r="N26" s="41"/>
      <c r="O26" s="42"/>
      <c r="P26" s="41"/>
      <c r="Q26" s="41"/>
      <c r="R26" s="41"/>
      <c r="S26" s="41"/>
      <c r="T26" s="42"/>
      <c r="U26" s="41"/>
      <c r="V26" s="41"/>
      <c r="W26" s="41"/>
      <c r="X26" s="41"/>
      <c r="Y26" s="42"/>
      <c r="Z26" s="41"/>
      <c r="AA26" s="41"/>
      <c r="AB26" s="41"/>
      <c r="AC26" s="41"/>
      <c r="AD26" s="42"/>
      <c r="AE26" s="42"/>
    </row>
    <row r="27" spans="1:31" s="13" customFormat="1" x14ac:dyDescent="0.25">
      <c r="A27" s="37"/>
      <c r="B27" s="38"/>
      <c r="C27" s="41"/>
      <c r="D27" s="41"/>
      <c r="E27" s="41"/>
      <c r="F27" s="41"/>
      <c r="G27" s="41"/>
      <c r="H27" s="41"/>
      <c r="I27" s="42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2"/>
      <c r="U27" s="41"/>
      <c r="V27" s="41"/>
      <c r="W27" s="41"/>
      <c r="X27" s="41"/>
      <c r="Y27" s="42"/>
      <c r="Z27" s="41"/>
      <c r="AA27" s="41"/>
      <c r="AB27" s="41"/>
      <c r="AC27" s="41"/>
      <c r="AD27" s="42"/>
      <c r="AE27" s="42"/>
    </row>
    <row r="28" spans="1:31" x14ac:dyDescent="0.25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7"/>
      <c r="O28" s="48"/>
      <c r="P28" s="345"/>
      <c r="Q28" s="345"/>
      <c r="R28" s="45"/>
      <c r="S28" s="45"/>
      <c r="T28" s="45"/>
      <c r="U28" s="47"/>
      <c r="V28" s="48"/>
      <c r="W28" s="346"/>
      <c r="X28" s="346"/>
      <c r="Y28" s="45"/>
      <c r="Z28" s="347"/>
      <c r="AA28" s="347"/>
      <c r="AB28" s="347"/>
      <c r="AC28" s="347"/>
      <c r="AD28" s="347"/>
      <c r="AE28" s="46"/>
    </row>
    <row r="29" spans="1:31" x14ac:dyDescent="0.25">
      <c r="A29" s="43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7"/>
      <c r="O29" s="48"/>
      <c r="P29" s="345"/>
      <c r="Q29" s="345"/>
      <c r="R29" s="45"/>
      <c r="S29" s="45"/>
      <c r="T29" s="45"/>
      <c r="U29" s="47"/>
      <c r="V29" s="48"/>
      <c r="W29" s="346"/>
      <c r="X29" s="346"/>
      <c r="Y29" s="45"/>
      <c r="Z29" s="347"/>
      <c r="AA29" s="347"/>
      <c r="AB29" s="347"/>
      <c r="AC29" s="347"/>
      <c r="AD29" s="347"/>
      <c r="AE29" s="46"/>
    </row>
    <row r="30" spans="1:31" x14ac:dyDescent="0.25">
      <c r="A30" s="37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7"/>
      <c r="V30" s="48"/>
      <c r="W30" s="346"/>
      <c r="X30" s="346"/>
      <c r="Y30" s="45"/>
      <c r="Z30" s="347"/>
      <c r="AA30" s="347"/>
      <c r="AB30" s="347"/>
      <c r="AC30" s="347"/>
      <c r="AD30" s="347"/>
      <c r="AE30" s="46"/>
    </row>
    <row r="31" spans="1:31" x14ac:dyDescent="0.25"/>
    <row r="32" spans="1:31" x14ac:dyDescent="0.25">
      <c r="B32" s="15"/>
      <c r="C32" s="334"/>
      <c r="D32" s="334"/>
      <c r="E32" s="334"/>
      <c r="F32" s="334"/>
      <c r="G32" s="334"/>
      <c r="H32" s="334"/>
      <c r="I32" s="334"/>
      <c r="J32" s="334"/>
      <c r="M32" s="57"/>
      <c r="N32" s="57"/>
      <c r="O32" s="57"/>
      <c r="P32" s="57"/>
      <c r="Q32" s="57"/>
      <c r="R32" s="57"/>
      <c r="S32" s="57"/>
      <c r="T32" s="71" t="str">
        <f>IF('1º P'!K60="","",'1º P'!K60)</f>
        <v>Tacna,</v>
      </c>
      <c r="U32" s="343">
        <f ca="1">NOW()</f>
        <v>43587.988020486111</v>
      </c>
      <c r="V32" s="343"/>
      <c r="W32" s="343"/>
      <c r="X32" s="343"/>
      <c r="Y32" s="343"/>
      <c r="Z32" s="343"/>
      <c r="AA32" s="343"/>
      <c r="AB32" s="343"/>
      <c r="AC32" s="343"/>
      <c r="AD32" s="343"/>
    </row>
    <row r="33" spans="1:31" x14ac:dyDescent="0.25">
      <c r="A33" s="3"/>
      <c r="B33" s="24"/>
      <c r="C33" s="57"/>
      <c r="D33" s="57"/>
      <c r="E33" s="57"/>
      <c r="F33" s="57"/>
      <c r="G33" s="57"/>
      <c r="H33" s="57"/>
      <c r="I33" s="57"/>
      <c r="J33" s="57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E33" s="3"/>
    </row>
    <row r="34" spans="1:31" x14ac:dyDescent="0.25">
      <c r="A34" s="3"/>
      <c r="B34" s="15" t="s">
        <v>53</v>
      </c>
      <c r="J34" s="94" t="s">
        <v>26</v>
      </c>
      <c r="AE34" s="3"/>
    </row>
    <row r="35" spans="1:31" x14ac:dyDescent="0.25">
      <c r="A35" s="3"/>
      <c r="B35" s="73" t="str">
        <f>IF('1º P'!S7="","",'1º P'!S7)</f>
        <v>NORMA LEYTON MAMANI</v>
      </c>
      <c r="J35" s="95" t="str">
        <f>IF('1º P'!C61="","",'1º P'!C61)</f>
        <v>SUBDIRECCIÓN</v>
      </c>
      <c r="R35" s="16"/>
      <c r="AE35" s="3"/>
    </row>
    <row r="36" spans="1:31" x14ac:dyDescent="0.25">
      <c r="A36" s="3"/>
      <c r="R36" s="127" t="s">
        <v>39</v>
      </c>
      <c r="AE36" s="3"/>
    </row>
    <row r="37" spans="1:31" x14ac:dyDescent="0.25">
      <c r="A37" s="3"/>
      <c r="AE37" s="3"/>
    </row>
    <row r="38" spans="1:31" x14ac:dyDescent="0.25">
      <c r="A38" s="3"/>
      <c r="AE38" s="3"/>
    </row>
    <row r="39" spans="1:31" x14ac:dyDescent="0.25">
      <c r="A39" s="3"/>
      <c r="AE39" s="3"/>
    </row>
    <row r="40" spans="1:31" ht="15" hidden="1" customHeight="1" x14ac:dyDescent="0.25"/>
    <row r="41" spans="1:31" ht="15" hidden="1" customHeight="1" x14ac:dyDescent="0.25"/>
    <row r="42" spans="1:31" ht="15" hidden="1" customHeight="1" x14ac:dyDescent="0.25"/>
    <row r="43" spans="1:31" ht="15" hidden="1" customHeight="1" x14ac:dyDescent="0.25"/>
    <row r="44" spans="1:31" ht="15" hidden="1" customHeight="1" x14ac:dyDescent="0.25"/>
    <row r="45" spans="1:31" ht="15" hidden="1" customHeight="1" x14ac:dyDescent="0.25"/>
    <row r="46" spans="1:31" ht="15" hidden="1" customHeight="1" x14ac:dyDescent="0.25"/>
    <row r="47" spans="1:31" ht="15" hidden="1" customHeight="1" x14ac:dyDescent="0.25"/>
    <row r="48" spans="1:31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</sheetData>
  <sheetProtection password="C4F5" sheet="1" scenarios="1"/>
  <mergeCells count="28">
    <mergeCell ref="C32:J32"/>
    <mergeCell ref="U32:AD32"/>
    <mergeCell ref="S33:AC33"/>
    <mergeCell ref="P11:T11"/>
    <mergeCell ref="U11:Y11"/>
    <mergeCell ref="Z11:AD11"/>
    <mergeCell ref="P28:Q28"/>
    <mergeCell ref="W28:X28"/>
    <mergeCell ref="Z28:AD30"/>
    <mergeCell ref="P29:Q29"/>
    <mergeCell ref="W29:X29"/>
    <mergeCell ref="W30:X30"/>
    <mergeCell ref="C8:O8"/>
    <mergeCell ref="S8:AD8"/>
    <mergeCell ref="AE9:AE12"/>
    <mergeCell ref="C10:I10"/>
    <mergeCell ref="J10:O10"/>
    <mergeCell ref="P10:T10"/>
    <mergeCell ref="U10:Y10"/>
    <mergeCell ref="Z10:AD10"/>
    <mergeCell ref="C11:I11"/>
    <mergeCell ref="J11:O11"/>
    <mergeCell ref="A5:S5"/>
    <mergeCell ref="T5:X5"/>
    <mergeCell ref="M6:N6"/>
    <mergeCell ref="C7:F7"/>
    <mergeCell ref="L7:N7"/>
    <mergeCell ref="S7:V7"/>
  </mergeCells>
  <conditionalFormatting sqref="C13:AE27">
    <cfRule type="cellIs" dxfId="115" priority="1" operator="equal">
      <formula>"C"</formula>
    </cfRule>
    <cfRule type="cellIs" dxfId="114" priority="2" operator="equal">
      <formula>"B"</formula>
    </cfRule>
    <cfRule type="cellIs" dxfId="113" priority="3" operator="equal">
      <formula>"AD"</formula>
    </cfRule>
    <cfRule type="cellIs" dxfId="112" priority="4" operator="equal">
      <formula>"A"</formula>
    </cfRule>
  </conditionalFormatting>
  <dataValidations disablePrompts="1" count="4"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1048576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J35 AC35:AD35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D33:AE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1:B4"/>
  </dataValidations>
  <pageMargins left="0" right="0" top="0" bottom="0" header="0" footer="0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2049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428625</xdr:colOff>
                <xdr:row>3</xdr:row>
                <xdr:rowOff>95250</xdr:rowOff>
              </to>
            </anchor>
          </objectPr>
        </oleObject>
      </mc:Choice>
      <mc:Fallback>
        <oleObject progId="CorelDRAW.Graphic.1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61"/>
  <sheetViews>
    <sheetView zoomScale="120" zoomScaleNormal="120" workbookViewId="0">
      <selection activeCell="B2" sqref="B2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5" customWidth="1"/>
    <col min="31" max="31" width="0.140625" style="46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1" t="str">
        <f>IF('1º P'!B1="","",'1º P'!B1)</f>
        <v>INSTITUCIÓN EDUCATIVA</v>
      </c>
      <c r="C1" s="17"/>
      <c r="D1" s="17"/>
      <c r="E1" s="17"/>
      <c r="F1" s="2"/>
      <c r="G1" s="2"/>
      <c r="X1" s="123"/>
      <c r="Y1" s="123"/>
      <c r="Z1" s="123"/>
      <c r="AA1" s="123"/>
      <c r="AD1" s="168" t="str">
        <f>'1º P'!AC1</f>
        <v>VERSIÓN: 04·2019</v>
      </c>
    </row>
    <row r="2" spans="1:32 16384:16384" ht="10.5" customHeight="1" x14ac:dyDescent="0.25">
      <c r="B2" s="91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10.5" customHeight="1" x14ac:dyDescent="0.25">
      <c r="B3" s="91" t="str">
        <f>IF('1º P'!B3="","",'1º P'!B3)</f>
        <v>TACNA</v>
      </c>
      <c r="C3" s="18"/>
      <c r="D3" s="18"/>
      <c r="E3" s="18"/>
      <c r="F3" s="5"/>
      <c r="G3" s="5"/>
    </row>
    <row r="4" spans="1:32 16384:16384" ht="11.25" customHeight="1" x14ac:dyDescent="0.25">
      <c r="A4" s="290" t="s">
        <v>29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356" t="str">
        <f>IF('1º P'!T4="","",'1º P'!T4)</f>
        <v>REGULAR</v>
      </c>
      <c r="U4" s="356"/>
      <c r="V4" s="356"/>
      <c r="W4" s="356"/>
      <c r="X4" s="356"/>
      <c r="Y4" s="26"/>
      <c r="Z4" s="26"/>
      <c r="AA4" s="26"/>
      <c r="AB4" s="26"/>
      <c r="AC4" s="169"/>
      <c r="AD4" s="169"/>
      <c r="AE4" s="169"/>
    </row>
    <row r="5" spans="1:32 16384:16384" ht="12" customHeight="1" x14ac:dyDescent="0.3">
      <c r="K5" s="75"/>
      <c r="L5" s="109" t="s">
        <v>35</v>
      </c>
      <c r="M5" s="301">
        <f ca="1">IF('1º P'!M5="","",'1º P'!M5)</f>
        <v>2019</v>
      </c>
      <c r="N5" s="301"/>
      <c r="O5" s="25"/>
    </row>
    <row r="6" spans="1:32 16384:16384" ht="12" customHeight="1" x14ac:dyDescent="0.25">
      <c r="B6" s="8" t="s">
        <v>9</v>
      </c>
      <c r="C6" s="357" t="str">
        <f>IF('1º P'!C6="","",'1º P'!C6)</f>
        <v>PRIMERO</v>
      </c>
      <c r="D6" s="357"/>
      <c r="E6" s="357"/>
      <c r="F6" s="357"/>
      <c r="G6" s="9"/>
      <c r="H6" s="10"/>
      <c r="I6" s="8" t="s">
        <v>10</v>
      </c>
      <c r="J6" s="339" t="str">
        <f>IF('1º P'!J6="","",'1º P'!J6)</f>
        <v>A</v>
      </c>
      <c r="K6" s="339"/>
      <c r="L6" s="339"/>
      <c r="M6" s="79"/>
      <c r="N6" s="79"/>
      <c r="O6" s="10"/>
      <c r="P6" s="10"/>
      <c r="Q6" s="10"/>
      <c r="R6" s="80" t="str">
        <f>IF('1º P'!N6="","",'1º P'!N6)</f>
        <v>NIVEL EDUCATIVO:</v>
      </c>
      <c r="S6" s="339" t="str">
        <f>IF('1º P'!S6="","",'1º P'!S6)</f>
        <v>SECUNDARIA</v>
      </c>
      <c r="T6" s="339"/>
      <c r="U6" s="339"/>
      <c r="V6" s="339"/>
      <c r="W6" s="29"/>
      <c r="X6" s="29"/>
      <c r="Y6" s="29"/>
      <c r="Z6" s="29"/>
      <c r="AA6" s="29"/>
      <c r="AB6" s="29"/>
      <c r="AC6" s="170"/>
      <c r="AD6" s="170"/>
      <c r="AE6" s="171"/>
    </row>
    <row r="7" spans="1:32 16384:16384" ht="14.25" customHeight="1" thickBot="1" x14ac:dyDescent="0.3">
      <c r="B7" s="8" t="s">
        <v>47</v>
      </c>
      <c r="C7" s="340" t="str">
        <f>IF('1º P'!C7="","",'1º P'!C7)</f>
        <v>EDUCACIÓN RELIGIOSA</v>
      </c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10"/>
      <c r="Q7" s="10"/>
      <c r="R7" s="8" t="s">
        <v>8</v>
      </c>
      <c r="S7" s="340" t="str">
        <f>IF('1º P'!S7="","",'1º P'!S7)</f>
        <v>NORMA LEYTON MAMANI</v>
      </c>
      <c r="T7" s="340"/>
      <c r="U7" s="340"/>
      <c r="V7" s="340"/>
      <c r="W7" s="340"/>
      <c r="X7" s="340"/>
      <c r="Y7" s="340"/>
      <c r="Z7" s="340"/>
      <c r="AA7" s="340"/>
      <c r="AB7" s="340"/>
      <c r="AC7" s="157"/>
      <c r="AD7" s="157"/>
      <c r="AE7" s="171"/>
    </row>
    <row r="8" spans="1:32 16384:16384" ht="12" customHeight="1" x14ac:dyDescent="0.25">
      <c r="A8" s="292" t="s">
        <v>6</v>
      </c>
      <c r="B8" s="348" t="s">
        <v>27</v>
      </c>
      <c r="C8" s="353" t="s">
        <v>5</v>
      </c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5"/>
      <c r="AC8" s="151"/>
      <c r="AD8" s="151"/>
      <c r="AE8" s="304"/>
    </row>
    <row r="9" spans="1:32 16384:16384" ht="11.25" customHeight="1" thickBot="1" x14ac:dyDescent="0.3">
      <c r="A9" s="292"/>
      <c r="B9" s="348"/>
      <c r="C9" s="324" t="s">
        <v>106</v>
      </c>
      <c r="D9" s="300"/>
      <c r="E9" s="300"/>
      <c r="F9" s="300"/>
      <c r="G9" s="300"/>
      <c r="H9" s="300"/>
      <c r="I9" s="300"/>
      <c r="J9" s="300" t="s">
        <v>107</v>
      </c>
      <c r="K9" s="300"/>
      <c r="L9" s="300"/>
      <c r="M9" s="300"/>
      <c r="N9" s="300"/>
      <c r="O9" s="300"/>
      <c r="P9" s="300" t="s">
        <v>108</v>
      </c>
      <c r="Q9" s="300"/>
      <c r="R9" s="300"/>
      <c r="S9" s="300"/>
      <c r="T9" s="300"/>
      <c r="U9" s="300" t="s">
        <v>109</v>
      </c>
      <c r="V9" s="300"/>
      <c r="W9" s="300"/>
      <c r="X9" s="300"/>
      <c r="Y9" s="300"/>
      <c r="Z9" s="300" t="s">
        <v>110</v>
      </c>
      <c r="AA9" s="300"/>
      <c r="AB9" s="325"/>
      <c r="AC9" s="150"/>
      <c r="AD9" s="150"/>
      <c r="AE9" s="304"/>
    </row>
    <row r="10" spans="1:32 16384:16384" ht="37.5" customHeight="1" thickBot="1" x14ac:dyDescent="0.3">
      <c r="A10" s="292"/>
      <c r="B10" s="349"/>
      <c r="C10" s="350" t="str">
        <f>IF('1º P'!C10="","",'1º P'!C10)</f>
        <v>CONSTRUYE SU IDENT COMO PERS HUM, AMADA POR DIOS, DIGNA, LIBRE Y TRASCEN, COMPREN LA DOCT DE SU RELIG, ABIERTAS AL DIALOG CON LAS QUE LE SON CERCANAS</v>
      </c>
      <c r="D10" s="351"/>
      <c r="E10" s="351"/>
      <c r="F10" s="351"/>
      <c r="G10" s="351"/>
      <c r="H10" s="351"/>
      <c r="I10" s="352"/>
      <c r="J10" s="350" t="str">
        <f>IF('1º P'!J10="","",'1º P'!J10)</f>
        <v>ASUME LA EXPER DEL ENCUENT PERS Y COMUNIT CON DIOS EN SU PROYECT DE VIDA EN COHERENCIA CON SU CREENCIA RELIGIOSA</v>
      </c>
      <c r="K10" s="351"/>
      <c r="L10" s="351"/>
      <c r="M10" s="351"/>
      <c r="N10" s="351"/>
      <c r="O10" s="352"/>
      <c r="P10" s="350" t="str">
        <f>IF('1º P'!P10="","",'1º P'!P10)</f>
        <v/>
      </c>
      <c r="Q10" s="351"/>
      <c r="R10" s="351"/>
      <c r="S10" s="351"/>
      <c r="T10" s="352"/>
      <c r="U10" s="350" t="str">
        <f>IF('1º P'!U10="","",'1º P'!U10)</f>
        <v/>
      </c>
      <c r="V10" s="351"/>
      <c r="W10" s="351"/>
      <c r="X10" s="351"/>
      <c r="Y10" s="352"/>
      <c r="Z10" s="350" t="str">
        <f>IF('1º P'!Z10="","",'1º P'!Z10)</f>
        <v/>
      </c>
      <c r="AA10" s="351"/>
      <c r="AB10" s="352"/>
      <c r="AC10" s="159"/>
      <c r="AD10" s="159"/>
      <c r="AE10" s="304"/>
    </row>
    <row r="11" spans="1:32 16384:16384" ht="93.75" customHeight="1" thickBot="1" x14ac:dyDescent="0.3">
      <c r="A11" s="292"/>
      <c r="B11" s="349"/>
      <c r="C11" s="86" t="str">
        <f>IF('1º P'!C11="","",'1º P'!C11)</f>
        <v>Conoce a Dios y asume su ident relig y espirit como pers digna, libre y trascent</v>
      </c>
      <c r="D11" s="86" t="str">
        <f>IF('1º P'!D11="","",'1º P'!D11)</f>
        <v>Cultiva y valora las manif. relig. de su entorno argument su fe de manera comprensible y respetuosa</v>
      </c>
      <c r="E11" s="86" t="str">
        <f>IF('1º P'!E11="","",'1º P'!E11)</f>
        <v/>
      </c>
      <c r="F11" s="86" t="str">
        <f>IF('1º P'!F11="","",'1º P'!F11)</f>
        <v/>
      </c>
      <c r="G11" s="86" t="str">
        <f>IF('1º P'!G11="","",'1º P'!G11)</f>
        <v/>
      </c>
      <c r="H11" s="86" t="str">
        <f>IF('1º P'!H11="","",'1º P'!H11)</f>
        <v/>
      </c>
      <c r="I11" s="104" t="s">
        <v>59</v>
      </c>
      <c r="J11" s="87" t="str">
        <f>IF('1º P'!J11="","",'1º P'!J11)</f>
        <v>Transf su entorno desde el encuent pers y comunit con Dios y desde la fe que profesa</v>
      </c>
      <c r="K11" s="87" t="str">
        <f>IF('1º P'!K11="","",'1º P'!K11)</f>
        <v>Actúa coherentemente en razón de su fe según los princ de su conc moral en situac de la vida</v>
      </c>
      <c r="L11" s="87" t="str">
        <f>IF('1º P'!L11="","",'1º P'!L11)</f>
        <v/>
      </c>
      <c r="M11" s="87" t="str">
        <f>IF('1º P'!M11="","",'1º P'!M11)</f>
        <v/>
      </c>
      <c r="N11" s="87" t="str">
        <f>IF('1º P'!N11="","",'1º P'!N11)</f>
        <v/>
      </c>
      <c r="O11" s="104" t="s">
        <v>59</v>
      </c>
      <c r="P11" s="87" t="str">
        <f>IF('1º P'!P11="","",'1º P'!P11)</f>
        <v/>
      </c>
      <c r="Q11" s="87" t="str">
        <f>IF('1º P'!Q11="","",'1º P'!Q11)</f>
        <v/>
      </c>
      <c r="R11" s="87" t="str">
        <f>IF('1º P'!R11="","",'1º P'!R11)</f>
        <v/>
      </c>
      <c r="S11" s="87" t="str">
        <f>IF('1º P'!S11="","",'1º P'!S11)</f>
        <v/>
      </c>
      <c r="T11" s="104" t="s">
        <v>59</v>
      </c>
      <c r="U11" s="87" t="str">
        <f>IF('1º P'!U11="","",'1º P'!U11)</f>
        <v/>
      </c>
      <c r="V11" s="87" t="str">
        <f>IF('1º P'!V11="","",'1º P'!V11)</f>
        <v/>
      </c>
      <c r="W11" s="87" t="str">
        <f>IF('1º P'!W11="","",'1º P'!W11)</f>
        <v/>
      </c>
      <c r="X11" s="87" t="str">
        <f>IF('1º P'!X11="","",'1º P'!X11)</f>
        <v/>
      </c>
      <c r="Y11" s="104" t="s">
        <v>59</v>
      </c>
      <c r="Z11" s="172" t="str">
        <f>IF('1º P'!Z11="","",'1º P'!Z11)</f>
        <v/>
      </c>
      <c r="AA11" s="172" t="str">
        <f>IF('1º P'!AA11="","",'1º P'!AA11)</f>
        <v/>
      </c>
      <c r="AB11" s="104" t="s">
        <v>59</v>
      </c>
      <c r="AC11" s="152"/>
      <c r="AD11" s="152"/>
      <c r="AE11" s="304"/>
    </row>
    <row r="12" spans="1:32 16384:16384" s="12" customFormat="1" ht="15.75" customHeight="1" x14ac:dyDescent="0.25">
      <c r="A12" s="21">
        <v>1</v>
      </c>
      <c r="B12" s="267" t="str">
        <f>IF('1º P'!B12="","",'1º P'!B12)</f>
        <v>Almonte Limachi, Mayte Marilia</v>
      </c>
      <c r="C12" s="270"/>
      <c r="D12" s="270" t="s">
        <v>32</v>
      </c>
      <c r="E12" s="270"/>
      <c r="F12" s="270"/>
      <c r="G12" s="270"/>
      <c r="H12" s="271"/>
      <c r="I12" s="105" t="s">
        <v>33</v>
      </c>
      <c r="J12" s="270"/>
      <c r="K12" s="270"/>
      <c r="L12" s="270"/>
      <c r="M12" s="270"/>
      <c r="N12" s="271"/>
      <c r="O12" s="105" t="s">
        <v>33</v>
      </c>
      <c r="P12" s="280"/>
      <c r="Q12" s="270"/>
      <c r="R12" s="270"/>
      <c r="S12" s="271"/>
      <c r="T12" s="105"/>
      <c r="U12" s="280"/>
      <c r="V12" s="270"/>
      <c r="W12" s="270"/>
      <c r="X12" s="271"/>
      <c r="Y12" s="105"/>
      <c r="Z12" s="280"/>
      <c r="AA12" s="270"/>
      <c r="AB12" s="105"/>
      <c r="AC12" s="49"/>
      <c r="AD12" s="49"/>
      <c r="AE12" s="153"/>
      <c r="AF12" s="83">
        <f>IF(B12="","",AE12)</f>
        <v>0</v>
      </c>
      <c r="XFD12" s="82"/>
    </row>
    <row r="13" spans="1:32 16384:16384" s="13" customFormat="1" ht="15.75" customHeight="1" x14ac:dyDescent="0.25">
      <c r="A13" s="22">
        <v>2</v>
      </c>
      <c r="B13" s="268" t="str">
        <f>IF('1º P'!B13="","",'1º P'!B13)</f>
        <v>Amones Condori , Geovana</v>
      </c>
      <c r="C13" s="272"/>
      <c r="D13" s="272"/>
      <c r="E13" s="272"/>
      <c r="F13" s="272"/>
      <c r="G13" s="272"/>
      <c r="H13" s="273"/>
      <c r="I13" s="106" t="s">
        <v>31</v>
      </c>
      <c r="J13" s="272"/>
      <c r="K13" s="272"/>
      <c r="L13" s="272"/>
      <c r="M13" s="272"/>
      <c r="N13" s="273"/>
      <c r="O13" s="106" t="s">
        <v>32</v>
      </c>
      <c r="P13" s="278"/>
      <c r="Q13" s="272"/>
      <c r="R13" s="272"/>
      <c r="S13" s="273"/>
      <c r="T13" s="106" t="s">
        <v>32</v>
      </c>
      <c r="U13" s="278"/>
      <c r="V13" s="272"/>
      <c r="W13" s="272"/>
      <c r="X13" s="273"/>
      <c r="Y13" s="106"/>
      <c r="Z13" s="278"/>
      <c r="AA13" s="272"/>
      <c r="AB13" s="106"/>
      <c r="AC13" s="49"/>
      <c r="AD13" s="49"/>
      <c r="AE13" s="153"/>
      <c r="AF13" s="83">
        <f>IF(B13="","",AE13)</f>
        <v>0</v>
      </c>
      <c r="XFD13" s="82"/>
    </row>
    <row r="14" spans="1:32 16384:16384" s="13" customFormat="1" ht="15.75" customHeight="1" x14ac:dyDescent="0.25">
      <c r="A14" s="22">
        <v>3</v>
      </c>
      <c r="B14" s="268" t="str">
        <f>IF('1º P'!B14="","",'1º P'!B14)</f>
        <v xml:space="preserve"> Ancco Machaca, Xiomara Yémely</v>
      </c>
      <c r="C14" s="272"/>
      <c r="D14" s="272"/>
      <c r="E14" s="272"/>
      <c r="F14" s="272"/>
      <c r="G14" s="272"/>
      <c r="H14" s="273"/>
      <c r="I14" s="106" t="s">
        <v>32</v>
      </c>
      <c r="J14" s="272"/>
      <c r="K14" s="272"/>
      <c r="L14" s="272"/>
      <c r="M14" s="272"/>
      <c r="N14" s="273"/>
      <c r="O14" s="106" t="s">
        <v>32</v>
      </c>
      <c r="P14" s="278"/>
      <c r="Q14" s="272"/>
      <c r="R14" s="272"/>
      <c r="S14" s="273"/>
      <c r="T14" s="106"/>
      <c r="U14" s="278"/>
      <c r="V14" s="272"/>
      <c r="W14" s="272"/>
      <c r="X14" s="273"/>
      <c r="Y14" s="106"/>
      <c r="Z14" s="278"/>
      <c r="AA14" s="272"/>
      <c r="AB14" s="106"/>
      <c r="AC14" s="49"/>
      <c r="AD14" s="49"/>
      <c r="AE14" s="153"/>
      <c r="AF14" s="83">
        <f>IF(B14="","",AE14)</f>
        <v>0</v>
      </c>
      <c r="XFD14" s="82"/>
    </row>
    <row r="15" spans="1:32 16384:16384" s="13" customFormat="1" ht="15.75" customHeight="1" x14ac:dyDescent="0.25">
      <c r="A15" s="22">
        <v>4</v>
      </c>
      <c r="B15" s="268" t="str">
        <f>IF('1º P'!B15="","",'1º P'!B15)</f>
        <v>Añacata Huancco,Yeny Yuliana</v>
      </c>
      <c r="C15" s="272"/>
      <c r="D15" s="272"/>
      <c r="E15" s="272"/>
      <c r="F15" s="272"/>
      <c r="G15" s="272"/>
      <c r="H15" s="273"/>
      <c r="I15" s="106" t="s">
        <v>33</v>
      </c>
      <c r="J15" s="272"/>
      <c r="K15" s="272"/>
      <c r="L15" s="272"/>
      <c r="M15" s="272"/>
      <c r="N15" s="273"/>
      <c r="O15" s="106" t="s">
        <v>11</v>
      </c>
      <c r="P15" s="278"/>
      <c r="Q15" s="272"/>
      <c r="R15" s="272"/>
      <c r="S15" s="273"/>
      <c r="T15" s="106" t="s">
        <v>11</v>
      </c>
      <c r="U15" s="278"/>
      <c r="V15" s="272"/>
      <c r="W15" s="272"/>
      <c r="X15" s="273"/>
      <c r="Y15" s="106" t="s">
        <v>31</v>
      </c>
      <c r="Z15" s="278"/>
      <c r="AA15" s="272"/>
      <c r="AB15" s="106"/>
      <c r="AC15" s="49"/>
      <c r="AD15" s="49"/>
      <c r="AE15" s="153"/>
      <c r="AF15" s="83">
        <f>IF(B15="","",AE15)</f>
        <v>0</v>
      </c>
      <c r="XFD15" s="82"/>
    </row>
    <row r="16" spans="1:32 16384:16384" s="13" customFormat="1" ht="15.75" customHeight="1" x14ac:dyDescent="0.25">
      <c r="A16" s="22">
        <v>5</v>
      </c>
      <c r="B16" s="268" t="str">
        <f>IF('1º P'!B16="","",'1º P'!B16)</f>
        <v xml:space="preserve">Apaza Zapana, Melany Sofía </v>
      </c>
      <c r="C16" s="272"/>
      <c r="D16" s="272"/>
      <c r="E16" s="272"/>
      <c r="F16" s="272"/>
      <c r="G16" s="272"/>
      <c r="H16" s="273"/>
      <c r="I16" s="106" t="s">
        <v>33</v>
      </c>
      <c r="J16" s="272"/>
      <c r="K16" s="272"/>
      <c r="L16" s="272"/>
      <c r="M16" s="272"/>
      <c r="N16" s="273"/>
      <c r="O16" s="106" t="s">
        <v>11</v>
      </c>
      <c r="P16" s="278"/>
      <c r="Q16" s="272"/>
      <c r="R16" s="272"/>
      <c r="S16" s="273"/>
      <c r="T16" s="106"/>
      <c r="U16" s="278"/>
      <c r="V16" s="272"/>
      <c r="W16" s="272"/>
      <c r="X16" s="273"/>
      <c r="Y16" s="106"/>
      <c r="Z16" s="278"/>
      <c r="AA16" s="272"/>
      <c r="AB16" s="106"/>
      <c r="AC16" s="49"/>
      <c r="AD16" s="49"/>
      <c r="AE16" s="153"/>
      <c r="AF16" s="83">
        <f>IF(B16="","",AE16)</f>
        <v>0</v>
      </c>
      <c r="XFD16" s="82"/>
    </row>
    <row r="17" spans="1:32 16384:16384" s="13" customFormat="1" ht="15.75" customHeight="1" x14ac:dyDescent="0.25">
      <c r="A17" s="22">
        <v>6</v>
      </c>
      <c r="B17" s="268" t="str">
        <f>IF('1º P'!B17="","",'1º P'!B17)</f>
        <v>Apomayta Maquera , Yesenia Patricia</v>
      </c>
      <c r="C17" s="272"/>
      <c r="D17" s="272"/>
      <c r="E17" s="272"/>
      <c r="F17" s="272"/>
      <c r="G17" s="272"/>
      <c r="H17" s="273"/>
      <c r="I17" s="106" t="s">
        <v>11</v>
      </c>
      <c r="J17" s="272"/>
      <c r="K17" s="272"/>
      <c r="L17" s="272"/>
      <c r="M17" s="272"/>
      <c r="N17" s="273"/>
      <c r="O17" s="106" t="s">
        <v>11</v>
      </c>
      <c r="P17" s="278"/>
      <c r="Q17" s="272"/>
      <c r="R17" s="272"/>
      <c r="S17" s="273"/>
      <c r="T17" s="106"/>
      <c r="U17" s="278"/>
      <c r="V17" s="272"/>
      <c r="W17" s="272"/>
      <c r="X17" s="273"/>
      <c r="Y17" s="106" t="s">
        <v>11</v>
      </c>
      <c r="Z17" s="278"/>
      <c r="AA17" s="272"/>
      <c r="AB17" s="106"/>
      <c r="AC17" s="49"/>
      <c r="AD17" s="49"/>
      <c r="AE17" s="153"/>
      <c r="AF17" s="83">
        <f>IF(B17="","",AE17)</f>
        <v>0</v>
      </c>
      <c r="XFD17" s="82"/>
    </row>
    <row r="18" spans="1:32 16384:16384" s="13" customFormat="1" ht="15.75" customHeight="1" x14ac:dyDescent="0.25">
      <c r="A18" s="22">
        <v>7</v>
      </c>
      <c r="B18" s="268" t="str">
        <f>IF('1º P'!B18="","",'1º P'!B18)</f>
        <v>Ccosi Cauna, Fiorela Karina</v>
      </c>
      <c r="C18" s="272"/>
      <c r="D18" s="272"/>
      <c r="E18" s="272"/>
      <c r="F18" s="272"/>
      <c r="G18" s="272"/>
      <c r="H18" s="273"/>
      <c r="I18" s="106" t="s">
        <v>11</v>
      </c>
      <c r="J18" s="272"/>
      <c r="K18" s="272"/>
      <c r="L18" s="272"/>
      <c r="M18" s="272"/>
      <c r="N18" s="273"/>
      <c r="O18" s="106" t="s">
        <v>11</v>
      </c>
      <c r="P18" s="278"/>
      <c r="Q18" s="272"/>
      <c r="R18" s="272"/>
      <c r="S18" s="273"/>
      <c r="T18" s="106"/>
      <c r="U18" s="278"/>
      <c r="V18" s="272"/>
      <c r="W18" s="272"/>
      <c r="X18" s="273"/>
      <c r="Y18" s="106"/>
      <c r="Z18" s="278"/>
      <c r="AA18" s="272"/>
      <c r="AB18" s="106"/>
      <c r="AC18" s="49"/>
      <c r="AD18" s="49"/>
      <c r="AE18" s="153"/>
      <c r="AF18" s="83">
        <f>IF(B18="","",AE18)</f>
        <v>0</v>
      </c>
      <c r="XFD18" s="82"/>
    </row>
    <row r="19" spans="1:32 16384:16384" s="13" customFormat="1" ht="15.75" customHeight="1" x14ac:dyDescent="0.25">
      <c r="A19" s="22">
        <v>8</v>
      </c>
      <c r="B19" s="268" t="str">
        <f>IF('1º P'!B19="","",'1º P'!B19)</f>
        <v>Chata Vargas , Sandra</v>
      </c>
      <c r="C19" s="272"/>
      <c r="D19" s="272"/>
      <c r="E19" s="272"/>
      <c r="F19" s="272"/>
      <c r="G19" s="272"/>
      <c r="H19" s="273"/>
      <c r="I19" s="106" t="s">
        <v>11</v>
      </c>
      <c r="J19" s="272"/>
      <c r="K19" s="272"/>
      <c r="L19" s="272"/>
      <c r="M19" s="272"/>
      <c r="N19" s="273"/>
      <c r="O19" s="106" t="s">
        <v>11</v>
      </c>
      <c r="P19" s="278"/>
      <c r="Q19" s="272"/>
      <c r="R19" s="272"/>
      <c r="S19" s="273"/>
      <c r="T19" s="106"/>
      <c r="U19" s="278"/>
      <c r="V19" s="272"/>
      <c r="W19" s="272"/>
      <c r="X19" s="273"/>
      <c r="Y19" s="106"/>
      <c r="Z19" s="278"/>
      <c r="AA19" s="272"/>
      <c r="AB19" s="106"/>
      <c r="AC19" s="49"/>
      <c r="AD19" s="49"/>
      <c r="AE19" s="153"/>
      <c r="AF19" s="83">
        <f>IF(B19="","",AE19)</f>
        <v>0</v>
      </c>
      <c r="XFD19" s="82"/>
    </row>
    <row r="20" spans="1:32 16384:16384" s="13" customFormat="1" ht="15.75" customHeight="1" x14ac:dyDescent="0.25">
      <c r="A20" s="22">
        <v>9</v>
      </c>
      <c r="B20" s="268" t="str">
        <f>IF('1º P'!B20="","",'1º P'!B20)</f>
        <v>Choque Humpire, Andrea Belén</v>
      </c>
      <c r="C20" s="272"/>
      <c r="D20" s="272"/>
      <c r="E20" s="272"/>
      <c r="F20" s="272"/>
      <c r="G20" s="272"/>
      <c r="H20" s="273"/>
      <c r="I20" s="106" t="s">
        <v>11</v>
      </c>
      <c r="J20" s="272"/>
      <c r="K20" s="272"/>
      <c r="L20" s="272"/>
      <c r="M20" s="272"/>
      <c r="N20" s="273"/>
      <c r="O20" s="106" t="s">
        <v>11</v>
      </c>
      <c r="P20" s="278"/>
      <c r="Q20" s="272"/>
      <c r="R20" s="272"/>
      <c r="S20" s="273"/>
      <c r="T20" s="106"/>
      <c r="U20" s="278"/>
      <c r="V20" s="272"/>
      <c r="W20" s="272"/>
      <c r="X20" s="273"/>
      <c r="Y20" s="106"/>
      <c r="Z20" s="278"/>
      <c r="AA20" s="272"/>
      <c r="AB20" s="106"/>
      <c r="AC20" s="49"/>
      <c r="AD20" s="49"/>
      <c r="AE20" s="153"/>
      <c r="AF20" s="83">
        <f>IF(B20="","",AE20)</f>
        <v>0</v>
      </c>
      <c r="XFD20" s="82"/>
    </row>
    <row r="21" spans="1:32 16384:16384" s="13" customFormat="1" ht="15.75" customHeight="1" x14ac:dyDescent="0.25">
      <c r="A21" s="22">
        <v>10</v>
      </c>
      <c r="B21" s="268" t="str">
        <f>IF('1º P'!B21="","",'1º P'!B21)</f>
        <v xml:space="preserve"> Choquehuanca Quea , Ana  Mabel</v>
      </c>
      <c r="C21" s="272"/>
      <c r="D21" s="272"/>
      <c r="E21" s="272"/>
      <c r="F21" s="272"/>
      <c r="G21" s="272"/>
      <c r="H21" s="273"/>
      <c r="I21" s="106" t="s">
        <v>11</v>
      </c>
      <c r="J21" s="272"/>
      <c r="K21" s="272"/>
      <c r="L21" s="272"/>
      <c r="M21" s="272"/>
      <c r="N21" s="273"/>
      <c r="O21" s="106" t="s">
        <v>11</v>
      </c>
      <c r="P21" s="278"/>
      <c r="Q21" s="272"/>
      <c r="R21" s="272"/>
      <c r="S21" s="273"/>
      <c r="T21" s="106"/>
      <c r="U21" s="278"/>
      <c r="V21" s="272"/>
      <c r="W21" s="272"/>
      <c r="X21" s="273"/>
      <c r="Y21" s="106"/>
      <c r="Z21" s="278"/>
      <c r="AA21" s="272"/>
      <c r="AB21" s="106"/>
      <c r="AC21" s="49"/>
      <c r="AD21" s="49"/>
      <c r="AE21" s="153"/>
      <c r="AF21" s="83">
        <f>IF(B21="","",AE21)</f>
        <v>0</v>
      </c>
      <c r="XFD21" s="82"/>
    </row>
    <row r="22" spans="1:32 16384:16384" s="13" customFormat="1" ht="15.75" customHeight="1" x14ac:dyDescent="0.25">
      <c r="A22" s="22">
        <v>11</v>
      </c>
      <c r="B22" s="268" t="str">
        <f>IF('1º P'!B22="","",'1º P'!B22)</f>
        <v>Condori Huancahuire, Alexandra Estephani</v>
      </c>
      <c r="C22" s="272"/>
      <c r="D22" s="272"/>
      <c r="E22" s="272"/>
      <c r="F22" s="272"/>
      <c r="G22" s="272"/>
      <c r="H22" s="273"/>
      <c r="I22" s="106" t="s">
        <v>11</v>
      </c>
      <c r="J22" s="272"/>
      <c r="K22" s="272"/>
      <c r="L22" s="272"/>
      <c r="M22" s="272"/>
      <c r="N22" s="273"/>
      <c r="O22" s="106" t="s">
        <v>11</v>
      </c>
      <c r="P22" s="278"/>
      <c r="Q22" s="272"/>
      <c r="R22" s="272"/>
      <c r="S22" s="273"/>
      <c r="T22" s="106"/>
      <c r="U22" s="278"/>
      <c r="V22" s="272"/>
      <c r="W22" s="272"/>
      <c r="X22" s="273"/>
      <c r="Y22" s="106"/>
      <c r="Z22" s="278"/>
      <c r="AA22" s="272"/>
      <c r="AB22" s="106"/>
      <c r="AC22" s="49"/>
      <c r="AD22" s="49"/>
      <c r="AE22" s="153"/>
      <c r="AF22" s="83">
        <f>IF(B22="","",AE22)</f>
        <v>0</v>
      </c>
      <c r="XFD22" s="82"/>
    </row>
    <row r="23" spans="1:32 16384:16384" s="13" customFormat="1" ht="15.75" customHeight="1" x14ac:dyDescent="0.25">
      <c r="A23" s="22">
        <v>12</v>
      </c>
      <c r="B23" s="268" t="str">
        <f>IF('1º P'!B23="","",'1º P'!B23)</f>
        <v>Cusirimay Acuña Sunmy</v>
      </c>
      <c r="C23" s="272"/>
      <c r="D23" s="272"/>
      <c r="E23" s="272"/>
      <c r="F23" s="272"/>
      <c r="G23" s="272"/>
      <c r="H23" s="273"/>
      <c r="I23" s="106" t="s">
        <v>11</v>
      </c>
      <c r="J23" s="272"/>
      <c r="K23" s="272"/>
      <c r="L23" s="272"/>
      <c r="M23" s="272"/>
      <c r="N23" s="273"/>
      <c r="O23" s="106" t="s">
        <v>11</v>
      </c>
      <c r="P23" s="278"/>
      <c r="Q23" s="272"/>
      <c r="R23" s="272"/>
      <c r="S23" s="273"/>
      <c r="T23" s="106"/>
      <c r="U23" s="278"/>
      <c r="V23" s="272"/>
      <c r="W23" s="272"/>
      <c r="X23" s="273"/>
      <c r="Y23" s="106"/>
      <c r="Z23" s="278"/>
      <c r="AA23" s="272"/>
      <c r="AB23" s="106"/>
      <c r="AC23" s="49"/>
      <c r="AD23" s="49"/>
      <c r="AE23" s="153"/>
      <c r="AF23" s="83">
        <f>IF(B23="","",AE23)</f>
        <v>0</v>
      </c>
      <c r="XFD23" s="82"/>
    </row>
    <row r="24" spans="1:32 16384:16384" s="13" customFormat="1" ht="15.75" customHeight="1" x14ac:dyDescent="0.25">
      <c r="A24" s="22">
        <v>13</v>
      </c>
      <c r="B24" s="268" t="str">
        <f>IF('1º P'!B24="","",'1º P'!B24)</f>
        <v>Cutipa,Hanacuni, Rosselie Adelaida .</v>
      </c>
      <c r="C24" s="272"/>
      <c r="D24" s="272"/>
      <c r="E24" s="272"/>
      <c r="F24" s="272"/>
      <c r="G24" s="272"/>
      <c r="H24" s="273"/>
      <c r="I24" s="106" t="s">
        <v>11</v>
      </c>
      <c r="J24" s="272"/>
      <c r="K24" s="272"/>
      <c r="L24" s="272"/>
      <c r="M24" s="272"/>
      <c r="N24" s="273"/>
      <c r="O24" s="106" t="s">
        <v>11</v>
      </c>
      <c r="P24" s="278"/>
      <c r="Q24" s="272"/>
      <c r="R24" s="272"/>
      <c r="S24" s="273"/>
      <c r="T24" s="106"/>
      <c r="U24" s="278"/>
      <c r="V24" s="272"/>
      <c r="W24" s="272"/>
      <c r="X24" s="273"/>
      <c r="Y24" s="106"/>
      <c r="Z24" s="278"/>
      <c r="AA24" s="272"/>
      <c r="AB24" s="106"/>
      <c r="AC24" s="49"/>
      <c r="AD24" s="49"/>
      <c r="AE24" s="153"/>
      <c r="AF24" s="83">
        <f>IF(B24="","",AE24)</f>
        <v>0</v>
      </c>
      <c r="XFD24" s="82"/>
    </row>
    <row r="25" spans="1:32 16384:16384" s="13" customFormat="1" ht="15.75" customHeight="1" x14ac:dyDescent="0.25">
      <c r="A25" s="22">
        <v>14</v>
      </c>
      <c r="B25" s="268" t="str">
        <f>IF('1º P'!B25="","",'1º P'!B25)</f>
        <v>Fuentes Quenta, Milagros Rosario</v>
      </c>
      <c r="C25" s="272"/>
      <c r="D25" s="272"/>
      <c r="E25" s="272"/>
      <c r="F25" s="272"/>
      <c r="G25" s="272"/>
      <c r="H25" s="273"/>
      <c r="I25" s="106" t="s">
        <v>11</v>
      </c>
      <c r="J25" s="272"/>
      <c r="K25" s="272"/>
      <c r="L25" s="272"/>
      <c r="M25" s="272"/>
      <c r="N25" s="273"/>
      <c r="O25" s="106" t="s">
        <v>11</v>
      </c>
      <c r="P25" s="278"/>
      <c r="Q25" s="272"/>
      <c r="R25" s="272"/>
      <c r="S25" s="273"/>
      <c r="T25" s="106"/>
      <c r="U25" s="278"/>
      <c r="V25" s="272"/>
      <c r="W25" s="272"/>
      <c r="X25" s="273"/>
      <c r="Y25" s="106"/>
      <c r="Z25" s="278"/>
      <c r="AA25" s="272"/>
      <c r="AB25" s="106"/>
      <c r="AC25" s="49"/>
      <c r="AD25" s="49"/>
      <c r="AE25" s="153"/>
      <c r="AF25" s="83">
        <f>IF(B25="","",AE25)</f>
        <v>0</v>
      </c>
      <c r="XFD25" s="82"/>
    </row>
    <row r="26" spans="1:32 16384:16384" s="13" customFormat="1" ht="15.75" customHeight="1" x14ac:dyDescent="0.25">
      <c r="A26" s="22">
        <v>15</v>
      </c>
      <c r="B26" s="268" t="str">
        <f>IF('1º P'!B26="","",'1º P'!B26)</f>
        <v>Jara Soncco, Marycarmen</v>
      </c>
      <c r="C26" s="272"/>
      <c r="D26" s="272"/>
      <c r="E26" s="272"/>
      <c r="F26" s="272"/>
      <c r="G26" s="272"/>
      <c r="H26" s="273"/>
      <c r="I26" s="106" t="s">
        <v>11</v>
      </c>
      <c r="J26" s="272"/>
      <c r="K26" s="272"/>
      <c r="L26" s="272"/>
      <c r="M26" s="272"/>
      <c r="N26" s="273"/>
      <c r="O26" s="106" t="s">
        <v>11</v>
      </c>
      <c r="P26" s="278"/>
      <c r="Q26" s="272"/>
      <c r="R26" s="272"/>
      <c r="S26" s="273"/>
      <c r="T26" s="106"/>
      <c r="U26" s="278"/>
      <c r="V26" s="272"/>
      <c r="W26" s="272"/>
      <c r="X26" s="273"/>
      <c r="Y26" s="106"/>
      <c r="Z26" s="278"/>
      <c r="AA26" s="272"/>
      <c r="AB26" s="106"/>
      <c r="AC26" s="49"/>
      <c r="AD26" s="49"/>
      <c r="AE26" s="153"/>
      <c r="AF26" s="83">
        <f>IF(B26="","",AE26)</f>
        <v>0</v>
      </c>
      <c r="XFD26" s="82"/>
    </row>
    <row r="27" spans="1:32 16384:16384" s="13" customFormat="1" ht="15.75" customHeight="1" x14ac:dyDescent="0.25">
      <c r="A27" s="22">
        <v>16</v>
      </c>
      <c r="B27" s="268" t="str">
        <f>IF('1º P'!B27="","",'1º P'!B27)</f>
        <v>Mamani Chura , Milagros Treysi</v>
      </c>
      <c r="C27" s="274"/>
      <c r="D27" s="274"/>
      <c r="E27" s="274"/>
      <c r="F27" s="274"/>
      <c r="G27" s="274"/>
      <c r="H27" s="275"/>
      <c r="I27" s="111" t="s">
        <v>11</v>
      </c>
      <c r="J27" s="274"/>
      <c r="K27" s="274"/>
      <c r="L27" s="272"/>
      <c r="M27" s="272"/>
      <c r="N27" s="273"/>
      <c r="O27" s="106" t="s">
        <v>11</v>
      </c>
      <c r="P27" s="278"/>
      <c r="Q27" s="272"/>
      <c r="R27" s="272"/>
      <c r="S27" s="273"/>
      <c r="T27" s="106"/>
      <c r="U27" s="278"/>
      <c r="V27" s="272"/>
      <c r="W27" s="272"/>
      <c r="X27" s="273"/>
      <c r="Y27" s="106"/>
      <c r="Z27" s="278"/>
      <c r="AA27" s="272"/>
      <c r="AB27" s="106"/>
      <c r="AC27" s="49"/>
      <c r="AD27" s="49"/>
      <c r="AE27" s="153"/>
      <c r="AF27" s="83">
        <f>IF(B27="","",AE27)</f>
        <v>0</v>
      </c>
      <c r="XFD27" s="82"/>
    </row>
    <row r="28" spans="1:32 16384:16384" s="13" customFormat="1" ht="15.75" customHeight="1" x14ac:dyDescent="0.25">
      <c r="A28" s="22">
        <v>17</v>
      </c>
      <c r="B28" s="268" t="str">
        <f>IF('1º P'!B28="","",'1º P'!B28)</f>
        <v xml:space="preserve"> Mamani Pari , Alisson Heidy</v>
      </c>
      <c r="C28" s="272"/>
      <c r="D28" s="272"/>
      <c r="E28" s="272"/>
      <c r="F28" s="272"/>
      <c r="G28" s="272"/>
      <c r="H28" s="273"/>
      <c r="I28" s="106" t="s">
        <v>11</v>
      </c>
      <c r="J28" s="272"/>
      <c r="K28" s="272"/>
      <c r="L28" s="272"/>
      <c r="M28" s="272"/>
      <c r="N28" s="273"/>
      <c r="O28" s="106" t="s">
        <v>11</v>
      </c>
      <c r="P28" s="278"/>
      <c r="Q28" s="272"/>
      <c r="R28" s="272"/>
      <c r="S28" s="273"/>
      <c r="T28" s="106"/>
      <c r="U28" s="278"/>
      <c r="V28" s="272"/>
      <c r="W28" s="272"/>
      <c r="X28" s="273"/>
      <c r="Y28" s="106"/>
      <c r="Z28" s="278"/>
      <c r="AA28" s="272"/>
      <c r="AB28" s="106"/>
      <c r="AC28" s="49"/>
      <c r="AD28" s="49"/>
      <c r="AE28" s="153"/>
      <c r="AF28" s="83">
        <f>IF(B28="","",AE28)</f>
        <v>0</v>
      </c>
      <c r="XFD28" s="82"/>
    </row>
    <row r="29" spans="1:32 16384:16384" s="13" customFormat="1" ht="15.75" customHeight="1" x14ac:dyDescent="0.25">
      <c r="A29" s="22">
        <v>18</v>
      </c>
      <c r="B29" s="268" t="str">
        <f>IF('1º P'!B29="","",'1º P'!B29)</f>
        <v xml:space="preserve"> Mamani Rivera, Margiori Stefany</v>
      </c>
      <c r="C29" s="272"/>
      <c r="D29" s="272"/>
      <c r="E29" s="272"/>
      <c r="F29" s="272"/>
      <c r="G29" s="272"/>
      <c r="H29" s="273"/>
      <c r="I29" s="106" t="s">
        <v>11</v>
      </c>
      <c r="J29" s="272"/>
      <c r="K29" s="272"/>
      <c r="L29" s="272"/>
      <c r="M29" s="272"/>
      <c r="N29" s="273"/>
      <c r="O29" s="106" t="s">
        <v>11</v>
      </c>
      <c r="P29" s="278"/>
      <c r="Q29" s="272"/>
      <c r="R29" s="272"/>
      <c r="S29" s="273"/>
      <c r="T29" s="106"/>
      <c r="U29" s="278"/>
      <c r="V29" s="272"/>
      <c r="W29" s="272"/>
      <c r="X29" s="273"/>
      <c r="Y29" s="106"/>
      <c r="Z29" s="278"/>
      <c r="AA29" s="272"/>
      <c r="AB29" s="106"/>
      <c r="AC29" s="49"/>
      <c r="AD29" s="49"/>
      <c r="AE29" s="153"/>
      <c r="AF29" s="83">
        <f>IF(B29="","",AE29)</f>
        <v>0</v>
      </c>
      <c r="XFD29" s="82"/>
    </row>
    <row r="30" spans="1:32 16384:16384" s="13" customFormat="1" ht="15.75" customHeight="1" x14ac:dyDescent="0.25">
      <c r="A30" s="22">
        <v>19</v>
      </c>
      <c r="B30" s="268" t="str">
        <f>IF('1º P'!B30="","",'1º P'!B30)</f>
        <v xml:space="preserve"> Mamani Tito, Jhoselin Yaneth</v>
      </c>
      <c r="C30" s="272"/>
      <c r="D30" s="272"/>
      <c r="E30" s="272"/>
      <c r="F30" s="272"/>
      <c r="G30" s="272"/>
      <c r="H30" s="273"/>
      <c r="I30" s="106" t="s">
        <v>11</v>
      </c>
      <c r="J30" s="272"/>
      <c r="K30" s="272"/>
      <c r="L30" s="272"/>
      <c r="M30" s="272"/>
      <c r="N30" s="273"/>
      <c r="O30" s="106" t="s">
        <v>11</v>
      </c>
      <c r="P30" s="278"/>
      <c r="Q30" s="272"/>
      <c r="R30" s="272"/>
      <c r="S30" s="273"/>
      <c r="T30" s="106"/>
      <c r="U30" s="278"/>
      <c r="V30" s="272"/>
      <c r="W30" s="272"/>
      <c r="X30" s="273"/>
      <c r="Y30" s="106"/>
      <c r="Z30" s="278"/>
      <c r="AA30" s="272"/>
      <c r="AB30" s="106"/>
      <c r="AC30" s="49"/>
      <c r="AD30" s="49"/>
      <c r="AE30" s="153"/>
      <c r="AF30" s="83">
        <f>IF(B30="","",AE30)</f>
        <v>0</v>
      </c>
      <c r="XFD30" s="82"/>
    </row>
    <row r="31" spans="1:32 16384:16384" s="13" customFormat="1" ht="15.75" customHeight="1" x14ac:dyDescent="0.25">
      <c r="A31" s="22">
        <v>20</v>
      </c>
      <c r="B31" s="268" t="str">
        <f>IF('1º P'!B31="","",'1º P'!B31)</f>
        <v>Paso Mamani , Valeria  Valentina</v>
      </c>
      <c r="C31" s="272"/>
      <c r="D31" s="272"/>
      <c r="E31" s="272"/>
      <c r="F31" s="272"/>
      <c r="G31" s="272"/>
      <c r="H31" s="273"/>
      <c r="I31" s="106" t="s">
        <v>11</v>
      </c>
      <c r="J31" s="272"/>
      <c r="K31" s="272"/>
      <c r="L31" s="272"/>
      <c r="M31" s="272"/>
      <c r="N31" s="273"/>
      <c r="O31" s="106" t="s">
        <v>11</v>
      </c>
      <c r="P31" s="278"/>
      <c r="Q31" s="272"/>
      <c r="R31" s="272"/>
      <c r="S31" s="273"/>
      <c r="T31" s="106"/>
      <c r="U31" s="278"/>
      <c r="V31" s="272"/>
      <c r="W31" s="272"/>
      <c r="X31" s="273"/>
      <c r="Y31" s="106"/>
      <c r="Z31" s="278"/>
      <c r="AA31" s="272"/>
      <c r="AB31" s="106"/>
      <c r="AC31" s="49"/>
      <c r="AD31" s="49"/>
      <c r="AE31" s="153"/>
      <c r="AF31" s="83">
        <f>IF(B31="","",AE31)</f>
        <v>0</v>
      </c>
      <c r="XFD31" s="82"/>
    </row>
    <row r="32" spans="1:32 16384:16384" s="13" customFormat="1" ht="15.75" customHeight="1" x14ac:dyDescent="0.25">
      <c r="A32" s="22">
        <v>21</v>
      </c>
      <c r="B32" s="268" t="str">
        <f>IF('1º P'!B32="","",'1º P'!B32)</f>
        <v>Ponce Cahuana, Idania Xiomara F.</v>
      </c>
      <c r="C32" s="272"/>
      <c r="D32" s="272"/>
      <c r="E32" s="272"/>
      <c r="F32" s="272"/>
      <c r="G32" s="272"/>
      <c r="H32" s="273"/>
      <c r="I32" s="106" t="s">
        <v>11</v>
      </c>
      <c r="J32" s="272"/>
      <c r="K32" s="272"/>
      <c r="L32" s="272"/>
      <c r="M32" s="272"/>
      <c r="N32" s="273"/>
      <c r="O32" s="106" t="s">
        <v>11</v>
      </c>
      <c r="P32" s="278"/>
      <c r="Q32" s="272"/>
      <c r="R32" s="272"/>
      <c r="S32" s="273"/>
      <c r="T32" s="106"/>
      <c r="U32" s="278"/>
      <c r="V32" s="272"/>
      <c r="W32" s="272"/>
      <c r="X32" s="273"/>
      <c r="Y32" s="106"/>
      <c r="Z32" s="278"/>
      <c r="AA32" s="272"/>
      <c r="AB32" s="106"/>
      <c r="AC32" s="49"/>
      <c r="AD32" s="49"/>
      <c r="AE32" s="153"/>
      <c r="AF32" s="83">
        <f>IF(B32="","",AE32)</f>
        <v>0</v>
      </c>
      <c r="XFD32" s="82"/>
    </row>
    <row r="33" spans="1:32 16384:16384" s="13" customFormat="1" ht="15.75" customHeight="1" x14ac:dyDescent="0.25">
      <c r="A33" s="22">
        <v>22</v>
      </c>
      <c r="B33" s="268" t="str">
        <f>IF('1º P'!B33="","",'1º P'!B33)</f>
        <v>Prieto Maquera , Anyeli Dayana</v>
      </c>
      <c r="C33" s="272"/>
      <c r="D33" s="272"/>
      <c r="E33" s="272"/>
      <c r="F33" s="272"/>
      <c r="G33" s="272"/>
      <c r="H33" s="273"/>
      <c r="I33" s="106" t="s">
        <v>11</v>
      </c>
      <c r="J33" s="272"/>
      <c r="K33" s="272"/>
      <c r="L33" s="272"/>
      <c r="M33" s="272"/>
      <c r="N33" s="273"/>
      <c r="O33" s="106" t="s">
        <v>11</v>
      </c>
      <c r="P33" s="278"/>
      <c r="Q33" s="272"/>
      <c r="R33" s="272"/>
      <c r="S33" s="273"/>
      <c r="T33" s="106"/>
      <c r="U33" s="278" t="s">
        <v>142</v>
      </c>
      <c r="V33" s="272"/>
      <c r="W33" s="272"/>
      <c r="X33" s="273"/>
      <c r="Y33" s="106"/>
      <c r="Z33" s="278"/>
      <c r="AA33" s="272"/>
      <c r="AB33" s="106"/>
      <c r="AC33" s="49"/>
      <c r="AD33" s="49"/>
      <c r="AE33" s="153"/>
      <c r="AF33" s="83">
        <f>IF(B33="","",AE33)</f>
        <v>0</v>
      </c>
      <c r="XFD33" s="82"/>
    </row>
    <row r="34" spans="1:32 16384:16384" s="13" customFormat="1" ht="15.75" customHeight="1" x14ac:dyDescent="0.25">
      <c r="A34" s="22">
        <v>23</v>
      </c>
      <c r="B34" s="268" t="str">
        <f>IF('1º P'!B34="","",'1º P'!B34)</f>
        <v>Quispe  Antonio  , Naomy Brigit</v>
      </c>
      <c r="C34" s="272"/>
      <c r="D34" s="272"/>
      <c r="E34" s="272"/>
      <c r="F34" s="272"/>
      <c r="G34" s="272"/>
      <c r="H34" s="273"/>
      <c r="I34" s="106" t="s">
        <v>11</v>
      </c>
      <c r="J34" s="272"/>
      <c r="K34" s="272"/>
      <c r="L34" s="272"/>
      <c r="M34" s="272"/>
      <c r="N34" s="273"/>
      <c r="O34" s="106" t="s">
        <v>11</v>
      </c>
      <c r="P34" s="278"/>
      <c r="Q34" s="272"/>
      <c r="R34" s="272"/>
      <c r="S34" s="273"/>
      <c r="T34" s="106"/>
      <c r="U34" s="278"/>
      <c r="V34" s="272"/>
      <c r="W34" s="272"/>
      <c r="X34" s="273"/>
      <c r="Y34" s="106"/>
      <c r="Z34" s="278"/>
      <c r="AA34" s="272"/>
      <c r="AB34" s="106"/>
      <c r="AC34" s="49"/>
      <c r="AD34" s="49"/>
      <c r="AE34" s="153"/>
      <c r="AF34" s="83">
        <f>IF(B34="","",AE34)</f>
        <v>0</v>
      </c>
      <c r="XFD34" s="82"/>
    </row>
    <row r="35" spans="1:32 16384:16384" s="13" customFormat="1" ht="15.75" customHeight="1" x14ac:dyDescent="0.25">
      <c r="A35" s="22">
        <v>24</v>
      </c>
      <c r="B35" s="268" t="str">
        <f>IF('1º P'!B35="","",'1º P'!B35)</f>
        <v>Quispe Chambilla, Josselin Brizeth</v>
      </c>
      <c r="C35" s="272"/>
      <c r="D35" s="272"/>
      <c r="E35" s="272"/>
      <c r="F35" s="272"/>
      <c r="G35" s="272"/>
      <c r="H35" s="273"/>
      <c r="I35" s="106" t="s">
        <v>11</v>
      </c>
      <c r="J35" s="272"/>
      <c r="K35" s="272"/>
      <c r="L35" s="272"/>
      <c r="M35" s="272"/>
      <c r="N35" s="273"/>
      <c r="O35" s="106" t="s">
        <v>11</v>
      </c>
      <c r="P35" s="278"/>
      <c r="Q35" s="272"/>
      <c r="R35" s="272"/>
      <c r="S35" s="273"/>
      <c r="T35" s="106"/>
      <c r="U35" s="278"/>
      <c r="V35" s="272"/>
      <c r="W35" s="272"/>
      <c r="X35" s="273"/>
      <c r="Y35" s="106"/>
      <c r="Z35" s="278"/>
      <c r="AA35" s="272"/>
      <c r="AB35" s="106"/>
      <c r="AC35" s="49"/>
      <c r="AD35" s="49"/>
      <c r="AE35" s="153"/>
      <c r="AF35" s="83">
        <f>IF(B35="","",AE35)</f>
        <v>0</v>
      </c>
      <c r="XFD35" s="82"/>
    </row>
    <row r="36" spans="1:32 16384:16384" s="13" customFormat="1" ht="15.75" customHeight="1" x14ac:dyDescent="0.25">
      <c r="A36" s="22">
        <v>25</v>
      </c>
      <c r="B36" s="268" t="str">
        <f>IF('1º P'!B36="","",'1º P'!B36)</f>
        <v>Ramos Anhuamán, Valia Danitza</v>
      </c>
      <c r="C36" s="272"/>
      <c r="D36" s="272"/>
      <c r="E36" s="272"/>
      <c r="F36" s="272"/>
      <c r="G36" s="272"/>
      <c r="H36" s="273"/>
      <c r="I36" s="106" t="s">
        <v>11</v>
      </c>
      <c r="J36" s="272"/>
      <c r="K36" s="272"/>
      <c r="L36" s="272"/>
      <c r="M36" s="272"/>
      <c r="N36" s="273"/>
      <c r="O36" s="106" t="s">
        <v>11</v>
      </c>
      <c r="P36" s="278"/>
      <c r="Q36" s="272"/>
      <c r="R36" s="272"/>
      <c r="S36" s="273"/>
      <c r="T36" s="106"/>
      <c r="U36" s="278"/>
      <c r="V36" s="272"/>
      <c r="W36" s="272"/>
      <c r="X36" s="273"/>
      <c r="Y36" s="106"/>
      <c r="Z36" s="278"/>
      <c r="AA36" s="272"/>
      <c r="AB36" s="106"/>
      <c r="AC36" s="49"/>
      <c r="AD36" s="49"/>
      <c r="AE36" s="153"/>
      <c r="AF36" s="83">
        <f>IF(B36="","",AE36)</f>
        <v>0</v>
      </c>
      <c r="XFD36" s="82"/>
    </row>
    <row r="37" spans="1:32 16384:16384" s="13" customFormat="1" ht="15.75" customHeight="1" x14ac:dyDescent="0.25">
      <c r="A37" s="22">
        <v>26</v>
      </c>
      <c r="B37" s="268" t="str">
        <f>IF('1º P'!B37="","",'1º P'!B37)</f>
        <v>Ticona Gómez , Elizabeth Milagros</v>
      </c>
      <c r="C37" s="272"/>
      <c r="D37" s="272"/>
      <c r="E37" s="272"/>
      <c r="F37" s="272"/>
      <c r="G37" s="272"/>
      <c r="H37" s="273"/>
      <c r="I37" s="106" t="s">
        <v>11</v>
      </c>
      <c r="J37" s="272"/>
      <c r="K37" s="272"/>
      <c r="L37" s="272"/>
      <c r="M37" s="272"/>
      <c r="N37" s="273"/>
      <c r="O37" s="106" t="s">
        <v>11</v>
      </c>
      <c r="P37" s="278"/>
      <c r="Q37" s="272"/>
      <c r="R37" s="272"/>
      <c r="S37" s="273"/>
      <c r="T37" s="106"/>
      <c r="U37" s="278"/>
      <c r="V37" s="272"/>
      <c r="W37" s="272"/>
      <c r="X37" s="273"/>
      <c r="Y37" s="106"/>
      <c r="Z37" s="278"/>
      <c r="AA37" s="272"/>
      <c r="AB37" s="106"/>
      <c r="AC37" s="49"/>
      <c r="AD37" s="49"/>
      <c r="AE37" s="153"/>
      <c r="AF37" s="83">
        <f>IF(B37="","",AE37)</f>
        <v>0</v>
      </c>
      <c r="XFD37" s="82"/>
    </row>
    <row r="38" spans="1:32 16384:16384" s="13" customFormat="1" ht="15.75" customHeight="1" x14ac:dyDescent="0.25">
      <c r="A38" s="22">
        <v>27</v>
      </c>
      <c r="B38" s="268" t="str">
        <f>IF('1º P'!B38="","",'1º P'!B38)</f>
        <v>Toala Ginéz , Flor Lucero</v>
      </c>
      <c r="C38" s="272"/>
      <c r="D38" s="272"/>
      <c r="E38" s="272"/>
      <c r="F38" s="272"/>
      <c r="G38" s="272"/>
      <c r="H38" s="273"/>
      <c r="I38" s="106" t="s">
        <v>11</v>
      </c>
      <c r="J38" s="272"/>
      <c r="K38" s="272"/>
      <c r="L38" s="272"/>
      <c r="M38" s="272"/>
      <c r="N38" s="273"/>
      <c r="O38" s="106" t="s">
        <v>11</v>
      </c>
      <c r="P38" s="278"/>
      <c r="Q38" s="272"/>
      <c r="R38" s="272"/>
      <c r="S38" s="273"/>
      <c r="T38" s="106"/>
      <c r="U38" s="278"/>
      <c r="V38" s="272"/>
      <c r="W38" s="272"/>
      <c r="X38" s="273"/>
      <c r="Y38" s="106"/>
      <c r="Z38" s="278"/>
      <c r="AA38" s="272"/>
      <c r="AB38" s="106"/>
      <c r="AC38" s="49"/>
      <c r="AD38" s="49"/>
      <c r="AE38" s="153"/>
      <c r="AF38" s="83">
        <f>IF(B38="","",AE38)</f>
        <v>0</v>
      </c>
      <c r="XFD38" s="82"/>
    </row>
    <row r="39" spans="1:32 16384:16384" s="13" customFormat="1" ht="15.75" customHeight="1" x14ac:dyDescent="0.25">
      <c r="A39" s="22">
        <v>28</v>
      </c>
      <c r="B39" s="268" t="str">
        <f>IF('1º P'!B39="","",'1º P'!B39)</f>
        <v>Velarde Flores , Milagros  del Rosario</v>
      </c>
      <c r="C39" s="272"/>
      <c r="D39" s="272"/>
      <c r="E39" s="272"/>
      <c r="F39" s="272"/>
      <c r="G39" s="272"/>
      <c r="H39" s="273"/>
      <c r="I39" s="106" t="s">
        <v>11</v>
      </c>
      <c r="J39" s="272"/>
      <c r="K39" s="272"/>
      <c r="L39" s="272"/>
      <c r="M39" s="272"/>
      <c r="N39" s="273"/>
      <c r="O39" s="106" t="s">
        <v>11</v>
      </c>
      <c r="P39" s="278"/>
      <c r="Q39" s="272"/>
      <c r="R39" s="272"/>
      <c r="S39" s="273"/>
      <c r="T39" s="106"/>
      <c r="U39" s="278"/>
      <c r="V39" s="272"/>
      <c r="W39" s="272"/>
      <c r="X39" s="273"/>
      <c r="Y39" s="106"/>
      <c r="Z39" s="278"/>
      <c r="AA39" s="272"/>
      <c r="AB39" s="106"/>
      <c r="AC39" s="49"/>
      <c r="AD39" s="49"/>
      <c r="AE39" s="153"/>
      <c r="AF39" s="83">
        <f>IF(B39="","",AE39)</f>
        <v>0</v>
      </c>
      <c r="XFD39" s="82"/>
    </row>
    <row r="40" spans="1:32 16384:16384" s="13" customFormat="1" ht="15.75" customHeight="1" x14ac:dyDescent="0.25">
      <c r="A40" s="22">
        <v>29</v>
      </c>
      <c r="B40" s="268" t="str">
        <f>IF('1º P'!B40="","",'1º P'!B40)</f>
        <v>Vilca Machaca, Milagros Diana</v>
      </c>
      <c r="C40" s="272"/>
      <c r="D40" s="272"/>
      <c r="E40" s="272"/>
      <c r="F40" s="272"/>
      <c r="G40" s="272"/>
      <c r="H40" s="273"/>
      <c r="I40" s="106" t="s">
        <v>11</v>
      </c>
      <c r="J40" s="272"/>
      <c r="K40" s="272"/>
      <c r="L40" s="272"/>
      <c r="M40" s="272"/>
      <c r="N40" s="273"/>
      <c r="O40" s="106" t="s">
        <v>11</v>
      </c>
      <c r="P40" s="278"/>
      <c r="Q40" s="272"/>
      <c r="R40" s="272"/>
      <c r="S40" s="273"/>
      <c r="T40" s="106"/>
      <c r="U40" s="278"/>
      <c r="V40" s="272"/>
      <c r="W40" s="272"/>
      <c r="X40" s="273"/>
      <c r="Y40" s="106"/>
      <c r="Z40" s="278"/>
      <c r="AA40" s="272"/>
      <c r="AB40" s="106"/>
      <c r="AC40" s="49"/>
      <c r="AD40" s="49"/>
      <c r="AE40" s="153"/>
      <c r="AF40" s="83">
        <f>IF(B40="","",AE40)</f>
        <v>0</v>
      </c>
      <c r="XFD40" s="82"/>
    </row>
    <row r="41" spans="1:32 16384:16384" s="13" customFormat="1" ht="15.75" customHeight="1" x14ac:dyDescent="0.25">
      <c r="A41" s="22">
        <v>30</v>
      </c>
      <c r="B41" s="268" t="str">
        <f>IF('1º P'!B41="","",'1º P'!B41)</f>
        <v/>
      </c>
      <c r="C41" s="272"/>
      <c r="D41" s="272"/>
      <c r="E41" s="272"/>
      <c r="F41" s="272"/>
      <c r="G41" s="272"/>
      <c r="H41" s="273"/>
      <c r="I41" s="106"/>
      <c r="J41" s="278"/>
      <c r="K41" s="272"/>
      <c r="L41" s="272"/>
      <c r="M41" s="272"/>
      <c r="N41" s="273"/>
      <c r="O41" s="106"/>
      <c r="P41" s="278"/>
      <c r="Q41" s="272"/>
      <c r="R41" s="272"/>
      <c r="S41" s="273"/>
      <c r="T41" s="106"/>
      <c r="U41" s="278"/>
      <c r="V41" s="272"/>
      <c r="W41" s="272"/>
      <c r="X41" s="273"/>
      <c r="Y41" s="106"/>
      <c r="Z41" s="278"/>
      <c r="AA41" s="272"/>
      <c r="AB41" s="106"/>
      <c r="AC41" s="49"/>
      <c r="AD41" s="49"/>
      <c r="AE41" s="153"/>
      <c r="AF41" s="83" t="str">
        <f>IF(B41="","",AE41)</f>
        <v/>
      </c>
      <c r="XFD41" s="82"/>
    </row>
    <row r="42" spans="1:32 16384:16384" s="13" customFormat="1" ht="15.75" customHeight="1" x14ac:dyDescent="0.25">
      <c r="A42" s="22">
        <v>31</v>
      </c>
      <c r="B42" s="268" t="str">
        <f>IF('1º P'!B42="","",'1º P'!B42)</f>
        <v/>
      </c>
      <c r="C42" s="272"/>
      <c r="D42" s="272"/>
      <c r="E42" s="272"/>
      <c r="F42" s="272"/>
      <c r="G42" s="272"/>
      <c r="H42" s="273"/>
      <c r="I42" s="106"/>
      <c r="J42" s="278"/>
      <c r="K42" s="272"/>
      <c r="L42" s="272"/>
      <c r="M42" s="272"/>
      <c r="N42" s="273"/>
      <c r="O42" s="106"/>
      <c r="P42" s="278"/>
      <c r="Q42" s="272"/>
      <c r="R42" s="272"/>
      <c r="S42" s="273"/>
      <c r="T42" s="106"/>
      <c r="U42" s="278"/>
      <c r="V42" s="272"/>
      <c r="W42" s="272"/>
      <c r="X42" s="273"/>
      <c r="Y42" s="106"/>
      <c r="Z42" s="278"/>
      <c r="AA42" s="272"/>
      <c r="AB42" s="106"/>
      <c r="AC42" s="49"/>
      <c r="AD42" s="49"/>
      <c r="AE42" s="153"/>
      <c r="AF42" s="83" t="str">
        <f>IF(B42="","",AE42)</f>
        <v/>
      </c>
      <c r="XFD42" s="82"/>
    </row>
    <row r="43" spans="1:32 16384:16384" s="13" customFormat="1" ht="15.75" customHeight="1" x14ac:dyDescent="0.25">
      <c r="A43" s="22">
        <v>32</v>
      </c>
      <c r="B43" s="268" t="str">
        <f>IF('1º P'!B43="","",'1º P'!B43)</f>
        <v/>
      </c>
      <c r="C43" s="272"/>
      <c r="D43" s="272"/>
      <c r="E43" s="272"/>
      <c r="F43" s="272"/>
      <c r="G43" s="272"/>
      <c r="H43" s="273"/>
      <c r="I43" s="106"/>
      <c r="J43" s="278"/>
      <c r="K43" s="272"/>
      <c r="L43" s="272"/>
      <c r="M43" s="272"/>
      <c r="N43" s="273"/>
      <c r="O43" s="106"/>
      <c r="P43" s="278"/>
      <c r="Q43" s="272"/>
      <c r="R43" s="272"/>
      <c r="S43" s="273"/>
      <c r="T43" s="106"/>
      <c r="U43" s="278"/>
      <c r="V43" s="272"/>
      <c r="W43" s="272"/>
      <c r="X43" s="273"/>
      <c r="Y43" s="106"/>
      <c r="Z43" s="278"/>
      <c r="AA43" s="272"/>
      <c r="AB43" s="106"/>
      <c r="AC43" s="49"/>
      <c r="AD43" s="49"/>
      <c r="AE43" s="153"/>
      <c r="AF43" s="83" t="str">
        <f>IF(B43="","",AE43)</f>
        <v/>
      </c>
      <c r="XFD43" s="82"/>
    </row>
    <row r="44" spans="1:32 16384:16384" s="13" customFormat="1" ht="15.75" customHeight="1" x14ac:dyDescent="0.25">
      <c r="A44" s="22">
        <v>33</v>
      </c>
      <c r="B44" s="268" t="str">
        <f>IF('1º P'!B44="","",'1º P'!B44)</f>
        <v/>
      </c>
      <c r="C44" s="272"/>
      <c r="D44" s="272"/>
      <c r="E44" s="272"/>
      <c r="F44" s="272"/>
      <c r="G44" s="272"/>
      <c r="H44" s="273"/>
      <c r="I44" s="106"/>
      <c r="J44" s="278"/>
      <c r="K44" s="272"/>
      <c r="L44" s="272"/>
      <c r="M44" s="272"/>
      <c r="N44" s="273"/>
      <c r="O44" s="106"/>
      <c r="P44" s="278"/>
      <c r="Q44" s="272"/>
      <c r="R44" s="272"/>
      <c r="S44" s="273"/>
      <c r="T44" s="106"/>
      <c r="U44" s="278"/>
      <c r="V44" s="272"/>
      <c r="W44" s="272"/>
      <c r="X44" s="273"/>
      <c r="Y44" s="106"/>
      <c r="Z44" s="278"/>
      <c r="AA44" s="272"/>
      <c r="AB44" s="106"/>
      <c r="AC44" s="49"/>
      <c r="AD44" s="49"/>
      <c r="AE44" s="153"/>
      <c r="AF44" s="83" t="str">
        <f>IF(B44="","",AE44)</f>
        <v/>
      </c>
      <c r="XFD44" s="82"/>
    </row>
    <row r="45" spans="1:32 16384:16384" s="13" customFormat="1" ht="15.75" customHeight="1" x14ac:dyDescent="0.25">
      <c r="A45" s="22">
        <v>34</v>
      </c>
      <c r="B45" s="268" t="str">
        <f>IF('1º P'!B45="","",'1º P'!B45)</f>
        <v/>
      </c>
      <c r="C45" s="272"/>
      <c r="D45" s="272"/>
      <c r="E45" s="272"/>
      <c r="F45" s="272"/>
      <c r="G45" s="272"/>
      <c r="H45" s="273"/>
      <c r="I45" s="106"/>
      <c r="J45" s="278"/>
      <c r="K45" s="272"/>
      <c r="L45" s="272"/>
      <c r="M45" s="272"/>
      <c r="N45" s="273"/>
      <c r="O45" s="106"/>
      <c r="P45" s="278"/>
      <c r="Q45" s="272"/>
      <c r="R45" s="272"/>
      <c r="S45" s="273"/>
      <c r="T45" s="106"/>
      <c r="U45" s="278"/>
      <c r="V45" s="272"/>
      <c r="W45" s="272"/>
      <c r="X45" s="273"/>
      <c r="Y45" s="106"/>
      <c r="Z45" s="278"/>
      <c r="AA45" s="272"/>
      <c r="AB45" s="106"/>
      <c r="AC45" s="49"/>
      <c r="AD45" s="49"/>
      <c r="AE45" s="153"/>
      <c r="AF45" s="83" t="str">
        <f>IF(B45="","",AE45)</f>
        <v/>
      </c>
      <c r="XFD45" s="82"/>
    </row>
    <row r="46" spans="1:32 16384:16384" s="13" customFormat="1" ht="15.75" customHeight="1" x14ac:dyDescent="0.25">
      <c r="A46" s="22">
        <v>35</v>
      </c>
      <c r="B46" s="268" t="str">
        <f>IF('1º P'!B46="","",'1º P'!B46)</f>
        <v/>
      </c>
      <c r="C46" s="272"/>
      <c r="D46" s="272"/>
      <c r="E46" s="272"/>
      <c r="F46" s="272"/>
      <c r="G46" s="272"/>
      <c r="H46" s="273"/>
      <c r="I46" s="106"/>
      <c r="J46" s="278"/>
      <c r="K46" s="272"/>
      <c r="L46" s="272"/>
      <c r="M46" s="272"/>
      <c r="N46" s="273"/>
      <c r="O46" s="106"/>
      <c r="P46" s="278"/>
      <c r="Q46" s="272"/>
      <c r="R46" s="272"/>
      <c r="S46" s="273"/>
      <c r="T46" s="106"/>
      <c r="U46" s="278"/>
      <c r="V46" s="272"/>
      <c r="W46" s="272"/>
      <c r="X46" s="273"/>
      <c r="Y46" s="106"/>
      <c r="Z46" s="278"/>
      <c r="AA46" s="272"/>
      <c r="AB46" s="106"/>
      <c r="AC46" s="49"/>
      <c r="AD46" s="49"/>
      <c r="AE46" s="153"/>
      <c r="AF46" s="83"/>
      <c r="XFD46" s="82"/>
    </row>
    <row r="47" spans="1:32 16384:16384" s="13" customFormat="1" ht="15.75" customHeight="1" x14ac:dyDescent="0.25">
      <c r="A47" s="22">
        <v>36</v>
      </c>
      <c r="B47" s="268" t="str">
        <f>IF('1º P'!B47="","",'1º P'!B47)</f>
        <v/>
      </c>
      <c r="C47" s="272"/>
      <c r="D47" s="272"/>
      <c r="E47" s="272"/>
      <c r="F47" s="272"/>
      <c r="G47" s="272"/>
      <c r="H47" s="273"/>
      <c r="I47" s="106"/>
      <c r="J47" s="278"/>
      <c r="K47" s="272"/>
      <c r="L47" s="272"/>
      <c r="M47" s="272"/>
      <c r="N47" s="273"/>
      <c r="O47" s="106"/>
      <c r="P47" s="278"/>
      <c r="Q47" s="272"/>
      <c r="R47" s="272"/>
      <c r="S47" s="273"/>
      <c r="T47" s="106"/>
      <c r="U47" s="278"/>
      <c r="V47" s="272"/>
      <c r="W47" s="272"/>
      <c r="X47" s="273"/>
      <c r="Y47" s="106"/>
      <c r="Z47" s="278"/>
      <c r="AA47" s="272"/>
      <c r="AB47" s="106"/>
      <c r="AC47" s="49"/>
      <c r="AD47" s="49"/>
      <c r="AE47" s="153"/>
      <c r="AF47" s="83"/>
      <c r="XFD47" s="82"/>
    </row>
    <row r="48" spans="1:32 16384:16384" s="13" customFormat="1" ht="15.75" customHeight="1" x14ac:dyDescent="0.25">
      <c r="A48" s="22">
        <v>37</v>
      </c>
      <c r="B48" s="268" t="str">
        <f>IF('1º P'!B48="","",'1º P'!B48)</f>
        <v/>
      </c>
      <c r="C48" s="272"/>
      <c r="D48" s="272"/>
      <c r="E48" s="272"/>
      <c r="F48" s="272"/>
      <c r="G48" s="272"/>
      <c r="H48" s="273"/>
      <c r="I48" s="106"/>
      <c r="J48" s="278"/>
      <c r="K48" s="272"/>
      <c r="L48" s="272"/>
      <c r="M48" s="272"/>
      <c r="N48" s="273"/>
      <c r="O48" s="106"/>
      <c r="P48" s="278"/>
      <c r="Q48" s="272"/>
      <c r="R48" s="272"/>
      <c r="S48" s="273"/>
      <c r="T48" s="106"/>
      <c r="U48" s="278"/>
      <c r="V48" s="272"/>
      <c r="W48" s="272"/>
      <c r="X48" s="273"/>
      <c r="Y48" s="106"/>
      <c r="Z48" s="278"/>
      <c r="AA48" s="272"/>
      <c r="AB48" s="106"/>
      <c r="AC48" s="49"/>
      <c r="AD48" s="49"/>
      <c r="AE48" s="153"/>
      <c r="AF48" s="83" t="str">
        <f>IF(B48="","",AE48)</f>
        <v/>
      </c>
      <c r="XFD48" s="82"/>
    </row>
    <row r="49" spans="1:32 16384:16384" s="13" customFormat="1" ht="15.75" customHeight="1" x14ac:dyDescent="0.25">
      <c r="A49" s="22">
        <v>38</v>
      </c>
      <c r="B49" s="268" t="str">
        <f>IF('1º P'!B49="","",'1º P'!B49)</f>
        <v/>
      </c>
      <c r="C49" s="272"/>
      <c r="D49" s="272"/>
      <c r="E49" s="272"/>
      <c r="F49" s="272"/>
      <c r="G49" s="272"/>
      <c r="H49" s="273"/>
      <c r="I49" s="106"/>
      <c r="J49" s="278"/>
      <c r="K49" s="272"/>
      <c r="L49" s="272"/>
      <c r="M49" s="272"/>
      <c r="N49" s="273"/>
      <c r="O49" s="106"/>
      <c r="P49" s="278"/>
      <c r="Q49" s="272"/>
      <c r="R49" s="272"/>
      <c r="S49" s="273"/>
      <c r="T49" s="106"/>
      <c r="U49" s="278"/>
      <c r="V49" s="272"/>
      <c r="W49" s="272"/>
      <c r="X49" s="273"/>
      <c r="Y49" s="106"/>
      <c r="Z49" s="278"/>
      <c r="AA49" s="272"/>
      <c r="AB49" s="106"/>
      <c r="AC49" s="49"/>
      <c r="AD49" s="49"/>
      <c r="AE49" s="153"/>
      <c r="AF49" s="83" t="str">
        <f>IF(B49="","",AE49)</f>
        <v/>
      </c>
      <c r="XFD49" s="82"/>
    </row>
    <row r="50" spans="1:32 16384:16384" s="13" customFormat="1" ht="15.75" customHeight="1" x14ac:dyDescent="0.25">
      <c r="A50" s="22">
        <v>39</v>
      </c>
      <c r="B50" s="268" t="str">
        <f>IF('1º P'!B50="","",'1º P'!B50)</f>
        <v/>
      </c>
      <c r="C50" s="272"/>
      <c r="D50" s="272"/>
      <c r="E50" s="272"/>
      <c r="F50" s="272"/>
      <c r="G50" s="272"/>
      <c r="H50" s="273"/>
      <c r="I50" s="106"/>
      <c r="J50" s="278"/>
      <c r="K50" s="272"/>
      <c r="L50" s="272"/>
      <c r="M50" s="272"/>
      <c r="N50" s="273"/>
      <c r="O50" s="106"/>
      <c r="P50" s="278"/>
      <c r="Q50" s="272"/>
      <c r="R50" s="272"/>
      <c r="S50" s="273"/>
      <c r="T50" s="106"/>
      <c r="U50" s="278"/>
      <c r="V50" s="272"/>
      <c r="W50" s="272"/>
      <c r="X50" s="273"/>
      <c r="Y50" s="106"/>
      <c r="Z50" s="278"/>
      <c r="AA50" s="272"/>
      <c r="AB50" s="106"/>
      <c r="AC50" s="49"/>
      <c r="AD50" s="49"/>
      <c r="AE50" s="153"/>
      <c r="AF50" s="83" t="str">
        <f>IF(B50="","",AE50)</f>
        <v/>
      </c>
      <c r="XFD50" s="82"/>
    </row>
    <row r="51" spans="1:32 16384:16384" s="13" customFormat="1" ht="15.75" customHeight="1" x14ac:dyDescent="0.25">
      <c r="A51" s="22">
        <v>40</v>
      </c>
      <c r="B51" s="268" t="str">
        <f>IF('1º P'!B51="","",'1º P'!B51)</f>
        <v/>
      </c>
      <c r="C51" s="272"/>
      <c r="D51" s="272"/>
      <c r="E51" s="272"/>
      <c r="F51" s="272"/>
      <c r="G51" s="272"/>
      <c r="H51" s="273"/>
      <c r="I51" s="106"/>
      <c r="J51" s="278"/>
      <c r="K51" s="272"/>
      <c r="L51" s="272"/>
      <c r="M51" s="272"/>
      <c r="N51" s="273"/>
      <c r="O51" s="106"/>
      <c r="P51" s="278"/>
      <c r="Q51" s="272"/>
      <c r="R51" s="272"/>
      <c r="S51" s="273"/>
      <c r="T51" s="106"/>
      <c r="U51" s="278"/>
      <c r="V51" s="272"/>
      <c r="W51" s="272"/>
      <c r="X51" s="273"/>
      <c r="Y51" s="106"/>
      <c r="Z51" s="278"/>
      <c r="AA51" s="272"/>
      <c r="AB51" s="106"/>
      <c r="AC51" s="49"/>
      <c r="AD51" s="49"/>
      <c r="AE51" s="153"/>
      <c r="AF51" s="83" t="str">
        <f>IF(B51="","",AE51)</f>
        <v/>
      </c>
      <c r="XFD51" s="82"/>
    </row>
    <row r="52" spans="1:32 16384:16384" s="13" customFormat="1" ht="15.75" customHeight="1" x14ac:dyDescent="0.25">
      <c r="A52" s="22">
        <v>41</v>
      </c>
      <c r="B52" s="268" t="str">
        <f>IF('1º P'!B52="","",'1º P'!B52)</f>
        <v/>
      </c>
      <c r="C52" s="272"/>
      <c r="D52" s="272"/>
      <c r="E52" s="272"/>
      <c r="F52" s="272"/>
      <c r="G52" s="272"/>
      <c r="H52" s="273"/>
      <c r="I52" s="106"/>
      <c r="J52" s="278"/>
      <c r="K52" s="272"/>
      <c r="L52" s="272"/>
      <c r="M52" s="272"/>
      <c r="N52" s="273"/>
      <c r="O52" s="106"/>
      <c r="P52" s="278"/>
      <c r="Q52" s="272"/>
      <c r="R52" s="272"/>
      <c r="S52" s="273"/>
      <c r="T52" s="106"/>
      <c r="U52" s="278"/>
      <c r="V52" s="272"/>
      <c r="W52" s="272"/>
      <c r="X52" s="273"/>
      <c r="Y52" s="106"/>
      <c r="Z52" s="278"/>
      <c r="AA52" s="272"/>
      <c r="AB52" s="106"/>
      <c r="AC52" s="49"/>
      <c r="AD52" s="49"/>
      <c r="AE52" s="153"/>
      <c r="AF52" s="83" t="str">
        <f>IF(B52="","",AE52)</f>
        <v/>
      </c>
      <c r="XFD52" s="82"/>
    </row>
    <row r="53" spans="1:32 16384:16384" s="13" customFormat="1" ht="15.75" customHeight="1" thickBot="1" x14ac:dyDescent="0.3">
      <c r="A53" s="23">
        <v>42</v>
      </c>
      <c r="B53" s="269" t="str">
        <f>IF('1º P'!B53="","",'1º P'!B53)</f>
        <v/>
      </c>
      <c r="C53" s="276"/>
      <c r="D53" s="276"/>
      <c r="E53" s="276"/>
      <c r="F53" s="276"/>
      <c r="G53" s="276"/>
      <c r="H53" s="277"/>
      <c r="I53" s="107"/>
      <c r="J53" s="279"/>
      <c r="K53" s="276"/>
      <c r="L53" s="276"/>
      <c r="M53" s="276"/>
      <c r="N53" s="277"/>
      <c r="O53" s="107"/>
      <c r="P53" s="279"/>
      <c r="Q53" s="276"/>
      <c r="R53" s="276"/>
      <c r="S53" s="281"/>
      <c r="T53" s="107"/>
      <c r="U53" s="282"/>
      <c r="V53" s="276"/>
      <c r="W53" s="276"/>
      <c r="X53" s="277"/>
      <c r="Y53" s="107"/>
      <c r="Z53" s="282"/>
      <c r="AA53" s="283"/>
      <c r="AB53" s="107"/>
      <c r="AC53" s="49"/>
      <c r="AD53" s="49"/>
      <c r="AE53" s="153"/>
      <c r="AF53" s="83" t="str">
        <f>IF(B53="","",AE53)</f>
        <v/>
      </c>
      <c r="XFD53" s="82"/>
    </row>
    <row r="54" spans="1:32 16384:16384" ht="13.5" customHeight="1" thickBot="1" x14ac:dyDescent="0.3">
      <c r="B54" s="60" t="s">
        <v>46</v>
      </c>
      <c r="L54" s="65" t="s">
        <v>61</v>
      </c>
      <c r="M54" s="365" t="s">
        <v>21</v>
      </c>
      <c r="N54" s="365"/>
      <c r="P54" s="368" t="s">
        <v>106</v>
      </c>
      <c r="Q54" s="317"/>
      <c r="R54" s="318"/>
      <c r="S54" s="368" t="s">
        <v>107</v>
      </c>
      <c r="T54" s="369"/>
      <c r="U54" s="318"/>
      <c r="V54" s="368" t="s">
        <v>108</v>
      </c>
      <c r="W54" s="317"/>
      <c r="X54" s="318"/>
      <c r="Y54" s="316" t="s">
        <v>109</v>
      </c>
      <c r="Z54" s="317"/>
      <c r="AA54" s="318"/>
      <c r="AB54" s="316" t="s">
        <v>110</v>
      </c>
      <c r="AC54" s="317"/>
      <c r="AD54" s="318"/>
      <c r="AE54" s="173"/>
    </row>
    <row r="55" spans="1:32 16384:16384" ht="15.75" thickBot="1" x14ac:dyDescent="0.3">
      <c r="A55" s="112" t="s">
        <v>31</v>
      </c>
      <c r="B55" s="147" t="s">
        <v>123</v>
      </c>
      <c r="K55" s="110" t="s">
        <v>18</v>
      </c>
      <c r="L55" s="63">
        <f>IF('1º P'!L55="","",'1º P'!L55)</f>
        <v>29</v>
      </c>
      <c r="M55" s="366">
        <f>IF(L55="","",L55/L55)</f>
        <v>1</v>
      </c>
      <c r="N55" s="367"/>
      <c r="P55" s="114" t="s">
        <v>61</v>
      </c>
      <c r="Q55" s="310" t="s">
        <v>21</v>
      </c>
      <c r="R55" s="311"/>
      <c r="S55" s="114" t="s">
        <v>61</v>
      </c>
      <c r="T55" s="310" t="s">
        <v>21</v>
      </c>
      <c r="U55" s="311"/>
      <c r="V55" s="114" t="s">
        <v>61</v>
      </c>
      <c r="W55" s="310" t="s">
        <v>21</v>
      </c>
      <c r="X55" s="311"/>
      <c r="Y55" s="114" t="s">
        <v>61</v>
      </c>
      <c r="Z55" s="310" t="s">
        <v>21</v>
      </c>
      <c r="AA55" s="311"/>
      <c r="AB55" s="114" t="s">
        <v>61</v>
      </c>
      <c r="AC55" s="310" t="s">
        <v>21</v>
      </c>
      <c r="AD55" s="311"/>
    </row>
    <row r="56" spans="1:32 16384:16384" ht="15" x14ac:dyDescent="0.25">
      <c r="A56" s="112" t="s">
        <v>11</v>
      </c>
      <c r="B56" s="147" t="s">
        <v>97</v>
      </c>
      <c r="K56" s="110" t="s">
        <v>19</v>
      </c>
      <c r="L56" s="61">
        <f>IF(COUNTA('1º P'!B12:B53)=0,"",COUNTIF(I12:I53,"=AD")+COUNTIF(I12:I53,"=A")+COUNTIF(I12:I53,"=B")+COUNTIF(I12:I53,"=C"))</f>
        <v>29</v>
      </c>
      <c r="M56" s="363">
        <f>IF(L56="","",L56/L55)</f>
        <v>1</v>
      </c>
      <c r="N56" s="364"/>
      <c r="O56" s="118" t="s">
        <v>22</v>
      </c>
      <c r="P56" s="63">
        <f>IF('1º P'!C10="","",IF(COUNTA('1º P'!B12:B53)=0,"",IF(COUNTA(I12:I53)=0,"",COUNTIF(I12:I53,"=AD"))))</f>
        <v>1</v>
      </c>
      <c r="Q56" s="312">
        <f>IF(L$56=0,"",IF(P56="","",P56/L$56))</f>
        <v>3.4482758620689655E-2</v>
      </c>
      <c r="R56" s="313"/>
      <c r="S56" s="63">
        <f>IF('1º P'!J10="","",IF(COUNTA('1º P'!B12:B53)=0,"",IF(COUNTA(O12:O53)=0,"",COUNTIF(O12:O53,"=AD"))))</f>
        <v>0</v>
      </c>
      <c r="T56" s="312">
        <f>IF(L$56=0,"",IF(S56="","",S56/L$56))</f>
        <v>0</v>
      </c>
      <c r="U56" s="313"/>
      <c r="V56" s="63" t="str">
        <f>IF('1º P'!P10="","",IF('1º P'!P10="","",IF(COUNTA('1º P'!B12:B53)=0,"",IF(COUNTA(T12:T53)=0,"",COUNTIF(T12:T53,"=AD")))))</f>
        <v/>
      </c>
      <c r="W56" s="312" t="str">
        <f>IF(L$56=0,"",IF(V56="","",V56/L$56))</f>
        <v/>
      </c>
      <c r="X56" s="313"/>
      <c r="Y56" s="244" t="str">
        <f>IF('1º P'!U10="","",IF('1º P'!U10="","",IF(COUNTA('1º P'!B12:B53)=0,"",IF(COUNTA(Y12:Y53)=0,"",COUNTIF(Y12:Y53,"=AD")))))</f>
        <v/>
      </c>
      <c r="Z56" s="312" t="str">
        <f>IF(L$56=0,"",IF(Y56="","",Y56/L$56))</f>
        <v/>
      </c>
      <c r="AA56" s="327"/>
      <c r="AB56" s="63" t="str">
        <f>IF('1º P'!Z10="","",IF('1º P'!Z10="","",IF(COUNTA('1º P'!B12:B53)=0,"",IF(COUNTA(AB12:AB53)=0,"",COUNTIF(AB12:AB53,"=AD")))))</f>
        <v/>
      </c>
      <c r="AC56" s="312" t="str">
        <f>IF(L$56=0,"",IF(AB56="","",AB56/L$56))</f>
        <v/>
      </c>
      <c r="AD56" s="313"/>
    </row>
    <row r="57" spans="1:32 16384:16384" ht="15.75" thickBot="1" x14ac:dyDescent="0.3">
      <c r="A57" s="112" t="s">
        <v>32</v>
      </c>
      <c r="B57" s="148" t="s">
        <v>124</v>
      </c>
      <c r="K57" s="110" t="s">
        <v>20</v>
      </c>
      <c r="L57" s="62">
        <f>IF(L55="","",IF(L56="","",L55-L56))</f>
        <v>0</v>
      </c>
      <c r="M57" s="359">
        <f>IF(L57="","",L57/L55)</f>
        <v>0</v>
      </c>
      <c r="N57" s="360"/>
      <c r="O57" s="119" t="s">
        <v>23</v>
      </c>
      <c r="P57" s="61">
        <f>IF('1º P'!C10="","",IF(COUNTA('1º P'!B12:B53)=0,"",IF(COUNTA(I12:I53)=0,"",COUNTIF(I12:I53,"=A"))))</f>
        <v>24</v>
      </c>
      <c r="Q57" s="314">
        <f t="shared" ref="Q57:Q59" si="0">IF(L$56=0,"",IF(P57="","",P57/L$56))</f>
        <v>0.82758620689655171</v>
      </c>
      <c r="R57" s="315"/>
      <c r="S57" s="61">
        <f>IF('1º P'!J10="","",IF(COUNTA('1º P'!B12:B53)=0,"",IF(COUNTA(O12:O53)=0,"",COUNTIF(O12:O53,"=A"))))</f>
        <v>26</v>
      </c>
      <c r="T57" s="314">
        <f t="shared" ref="T57:T59" si="1">IF(L$56=0,"",IF(S57="","",S57/L$56))</f>
        <v>0.89655172413793105</v>
      </c>
      <c r="U57" s="315"/>
      <c r="V57" s="61" t="str">
        <f>IF('1º P'!P10="","",IF('1º P'!P10="","",IF(COUNTA('1º P'!B12:B53)=0,"",IF(COUNTA(T12:T53)=0,"",COUNTIF(T12:T53,"=A")))))</f>
        <v/>
      </c>
      <c r="W57" s="314" t="str">
        <f t="shared" ref="W57:W59" si="2">IF(L$56=0,"",IF(V57="","",V57/L$56))</f>
        <v/>
      </c>
      <c r="X57" s="315"/>
      <c r="Y57" s="245" t="str">
        <f>IF('1º P'!U10="","",IF('1º P'!U10="","",IF(COUNTA('1º P'!B12:B53)=0,"",IF(COUNTA(Y12:Y53)=0,"",COUNTIF(Y12:Y53,"=A")))))</f>
        <v/>
      </c>
      <c r="Z57" s="314" t="str">
        <f t="shared" ref="Z57:Z59" si="3">IF(L$56=0,"",IF(Y57="","",Y57/L$56))</f>
        <v/>
      </c>
      <c r="AA57" s="329"/>
      <c r="AB57" s="61" t="str">
        <f>IF('1º P'!Z10="","",IF('1º P'!Z10="","",IF(COUNTA('1º P'!B12:B53)=0,"",IF(COUNTA(AB12:AB53)=0,"",COUNTIF(AB12:AB53,"=A")))))</f>
        <v/>
      </c>
      <c r="AC57" s="314" t="str">
        <f t="shared" ref="AC57:AC59" si="4">IF(L$56=0,"",IF(AB57="","",AB57/L$56))</f>
        <v/>
      </c>
      <c r="AD57" s="315"/>
    </row>
    <row r="58" spans="1:32 16384:16384" ht="15" x14ac:dyDescent="0.25">
      <c r="A58" s="112" t="s">
        <v>33</v>
      </c>
      <c r="B58" s="148" t="s">
        <v>98</v>
      </c>
      <c r="M58" s="158"/>
      <c r="N58" s="158"/>
      <c r="O58" s="119" t="s">
        <v>24</v>
      </c>
      <c r="P58" s="61">
        <f>IF('1º P'!C10="","",IF(COUNTA('1º P'!B12:B53)=0,"",IF(COUNTA(I12:I53)=0,"",COUNTIF(I12:I53,"=B"))))</f>
        <v>1</v>
      </c>
      <c r="Q58" s="314">
        <f t="shared" si="0"/>
        <v>3.4482758620689655E-2</v>
      </c>
      <c r="R58" s="315"/>
      <c r="S58" s="61">
        <f>IF('1º P'!J10="","",IF(COUNTA('1º P'!B12:B53)=0,"",IF(COUNTA(O12:O53)=0,"",COUNTIF(O12:O53,"=B"))))</f>
        <v>2</v>
      </c>
      <c r="T58" s="314">
        <f t="shared" si="1"/>
        <v>6.8965517241379309E-2</v>
      </c>
      <c r="U58" s="315"/>
      <c r="V58" s="61" t="str">
        <f>IF('1º P'!P10="","",IF('1º P'!P10="","",IF(COUNTA('1º P'!B12:B53)=0,"",IF(COUNTA(T12:T53)=0,"",COUNTIF(T12:T53,"=B")))))</f>
        <v/>
      </c>
      <c r="W58" s="314" t="str">
        <f t="shared" si="2"/>
        <v/>
      </c>
      <c r="X58" s="315"/>
      <c r="Y58" s="245" t="str">
        <f>IF('1º P'!U10="","",IF('1º P'!U10="","",IF(COUNTA('1º P'!B12:B53)=0,"",IF(COUNTA(Y12:Y53)=0,"",COUNTIF(Y12:Y53,"=B")))))</f>
        <v/>
      </c>
      <c r="Z58" s="314" t="str">
        <f t="shared" si="3"/>
        <v/>
      </c>
      <c r="AA58" s="329"/>
      <c r="AB58" s="61" t="str">
        <f>IF('1º P'!Z10="","",IF('1º P'!Z10="","",IF(COUNTA('1º P'!B12:B53)=0,"",IF(COUNTA(AB12:AB53)=0,"",COUNTIF(AB12:AB53,"=B")))))</f>
        <v/>
      </c>
      <c r="AC58" s="314" t="str">
        <f t="shared" si="4"/>
        <v/>
      </c>
      <c r="AD58" s="315"/>
    </row>
    <row r="59" spans="1:32 16384:16384" ht="15.75" thickBot="1" x14ac:dyDescent="0.3">
      <c r="M59" s="158"/>
      <c r="N59" s="158"/>
      <c r="O59" s="120" t="s">
        <v>25</v>
      </c>
      <c r="P59" s="62">
        <f>IF('1º P'!C10="","",IF(COUNTA('1º P'!B12:B53)=0,"",IF(COUNTA(I12:I53)=0,"",COUNTIF(I12:I53,"=C"))))</f>
        <v>3</v>
      </c>
      <c r="Q59" s="319">
        <f t="shared" si="0"/>
        <v>0.10344827586206896</v>
      </c>
      <c r="R59" s="320"/>
      <c r="S59" s="62">
        <f>IF('1º P'!J10="","",IF(COUNTA('1º P'!B12:B53)=0,"",IF(COUNTA(O12:O53)=0,"",COUNTIF(O12:O53,"=C"))))</f>
        <v>1</v>
      </c>
      <c r="T59" s="319">
        <f t="shared" si="1"/>
        <v>3.4482758620689655E-2</v>
      </c>
      <c r="U59" s="320"/>
      <c r="V59" s="62" t="str">
        <f>IF('1º P'!P10="","",IF('1º P'!P10="","",IF(COUNTA('1º P'!B12:B53)=0,"",IF(COUNTA(T12:T53)=0,"",COUNTIF(T12:T53,"=C")))))</f>
        <v/>
      </c>
      <c r="W59" s="319" t="str">
        <f t="shared" si="2"/>
        <v/>
      </c>
      <c r="X59" s="320"/>
      <c r="Y59" s="246" t="str">
        <f>IF('1º P'!U10="","",IF('1º P'!U10="","",IF(COUNTA('1º P'!B12:B53)=0,"",IF(COUNTA(Y12:Y53)=0,"",COUNTIF(Y12:Y53,"=C")))))</f>
        <v/>
      </c>
      <c r="Z59" s="314" t="str">
        <f t="shared" si="3"/>
        <v/>
      </c>
      <c r="AA59" s="329"/>
      <c r="AB59" s="62" t="str">
        <f>IF('1º P'!Z10="","",IF('1º P'!Z10="","",IF(COUNTA('1º P'!B12:B53)=0,"",IF(COUNTA(AB12:AB53)=0,"",COUNTIF(AB12:AB53,"=C")))))</f>
        <v/>
      </c>
      <c r="AC59" s="319" t="str">
        <f t="shared" si="4"/>
        <v/>
      </c>
      <c r="AD59" s="320"/>
    </row>
    <row r="60" spans="1:32 16384:16384" ht="15" x14ac:dyDescent="0.25">
      <c r="B60" s="15" t="s">
        <v>34</v>
      </c>
      <c r="C60" s="334" t="s">
        <v>26</v>
      </c>
      <c r="D60" s="334"/>
      <c r="E60" s="334"/>
      <c r="F60" s="334"/>
      <c r="G60" s="334"/>
      <c r="H60" s="334"/>
      <c r="I60" s="334"/>
      <c r="J60" s="334"/>
      <c r="K60" s="362" t="str">
        <f>IF('1º P'!K60="","",'1º P'!K60)</f>
        <v>Tacna,</v>
      </c>
      <c r="L60" s="362"/>
      <c r="M60" s="362"/>
      <c r="N60" s="362"/>
      <c r="O60" s="362"/>
      <c r="P60" s="362"/>
      <c r="Q60" s="362"/>
      <c r="R60" s="361">
        <f ca="1">NOW()</f>
        <v>43587.988020486111</v>
      </c>
      <c r="S60" s="361"/>
      <c r="T60" s="361"/>
      <c r="U60" s="361"/>
      <c r="V60" s="361"/>
      <c r="W60" s="361"/>
      <c r="X60" s="361"/>
      <c r="Y60" s="361"/>
      <c r="Z60" s="174"/>
      <c r="AA60" s="174"/>
      <c r="AB60" s="247"/>
      <c r="AC60" s="167"/>
      <c r="AD60" s="167"/>
      <c r="AE60" s="113"/>
    </row>
    <row r="61" spans="1:32 16384:16384" ht="15" x14ac:dyDescent="0.25">
      <c r="B61" s="93" t="str">
        <f>IF(S7="","",S7)</f>
        <v>NORMA LEYTON MAMANI</v>
      </c>
      <c r="C61" s="358" t="str">
        <f>IF('1º P'!C61="","",'1º P'!C61)</f>
        <v>SUBDIRECCIÓN</v>
      </c>
      <c r="D61" s="358"/>
      <c r="E61" s="358"/>
      <c r="F61" s="358"/>
      <c r="G61" s="358"/>
      <c r="H61" s="358"/>
      <c r="I61" s="358"/>
      <c r="J61" s="358"/>
      <c r="S61" s="127" t="s">
        <v>16</v>
      </c>
    </row>
  </sheetData>
  <sheetProtection password="C4F5" sheet="1" objects="1" scenarios="1" sort="0"/>
  <mergeCells count="60">
    <mergeCell ref="AC57:AD57"/>
    <mergeCell ref="AC58:AD58"/>
    <mergeCell ref="AC59:AD59"/>
    <mergeCell ref="S54:U54"/>
    <mergeCell ref="V54:X54"/>
    <mergeCell ref="Y54:AA54"/>
    <mergeCell ref="AB54:AD54"/>
    <mergeCell ref="W57:X57"/>
    <mergeCell ref="W58:X58"/>
    <mergeCell ref="W59:X59"/>
    <mergeCell ref="Z55:AA55"/>
    <mergeCell ref="Z56:AA56"/>
    <mergeCell ref="Z57:AA57"/>
    <mergeCell ref="Z58:AA58"/>
    <mergeCell ref="Z59:AA59"/>
    <mergeCell ref="T55:U55"/>
    <mergeCell ref="M56:N56"/>
    <mergeCell ref="Q56:R56"/>
    <mergeCell ref="M54:N54"/>
    <mergeCell ref="Q55:R55"/>
    <mergeCell ref="M55:N55"/>
    <mergeCell ref="P54:R54"/>
    <mergeCell ref="T56:U56"/>
    <mergeCell ref="W55:X55"/>
    <mergeCell ref="W56:X56"/>
    <mergeCell ref="AC55:AD55"/>
    <mergeCell ref="AC56:AD56"/>
    <mergeCell ref="C61:J61"/>
    <mergeCell ref="C60:J60"/>
    <mergeCell ref="Q59:R59"/>
    <mergeCell ref="Q57:R57"/>
    <mergeCell ref="Q58:R58"/>
    <mergeCell ref="M57:N57"/>
    <mergeCell ref="R60:Y60"/>
    <mergeCell ref="K60:Q60"/>
    <mergeCell ref="T57:U57"/>
    <mergeCell ref="T58:U58"/>
    <mergeCell ref="T59:U59"/>
    <mergeCell ref="C7:O7"/>
    <mergeCell ref="S7:AB7"/>
    <mergeCell ref="A4:S4"/>
    <mergeCell ref="T4:X4"/>
    <mergeCell ref="M5:N5"/>
    <mergeCell ref="C6:F6"/>
    <mergeCell ref="S6:V6"/>
    <mergeCell ref="J6:L6"/>
    <mergeCell ref="AE8:AE11"/>
    <mergeCell ref="C9:I9"/>
    <mergeCell ref="J9:O9"/>
    <mergeCell ref="P9:T9"/>
    <mergeCell ref="A8:A11"/>
    <mergeCell ref="B8:B11"/>
    <mergeCell ref="P10:T10"/>
    <mergeCell ref="U10:Y10"/>
    <mergeCell ref="C8:AB8"/>
    <mergeCell ref="U9:Y9"/>
    <mergeCell ref="C10:I10"/>
    <mergeCell ref="J10:O10"/>
    <mergeCell ref="Z9:AB9"/>
    <mergeCell ref="Z10:AB10"/>
  </mergeCells>
  <conditionalFormatting sqref="C41:AE53 P12:AD40">
    <cfRule type="cellIs" dxfId="111" priority="25" operator="equal">
      <formula>"C"</formula>
    </cfRule>
    <cfRule type="cellIs" dxfId="110" priority="26" operator="equal">
      <formula>"B"</formula>
    </cfRule>
    <cfRule type="cellIs" dxfId="109" priority="27" operator="equal">
      <formula>"AD"</formula>
    </cfRule>
    <cfRule type="cellIs" dxfId="108" priority="28" operator="equal">
      <formula>"A"</formula>
    </cfRule>
  </conditionalFormatting>
  <conditionalFormatting sqref="F12:H40 L12:N40">
    <cfRule type="cellIs" dxfId="107" priority="21" operator="equal">
      <formula>"C"</formula>
    </cfRule>
    <cfRule type="cellIs" dxfId="106" priority="22" operator="equal">
      <formula>"B"</formula>
    </cfRule>
    <cfRule type="cellIs" dxfId="105" priority="23" operator="equal">
      <formula>"AD"</formula>
    </cfRule>
    <cfRule type="cellIs" dxfId="104" priority="24" operator="equal">
      <formula>"A"</formula>
    </cfRule>
  </conditionalFormatting>
  <conditionalFormatting sqref="C12:E40">
    <cfRule type="cellIs" dxfId="103" priority="17" operator="equal">
      <formula>"C"</formula>
    </cfRule>
    <cfRule type="cellIs" dxfId="102" priority="18" operator="equal">
      <formula>"B"</formula>
    </cfRule>
    <cfRule type="cellIs" dxfId="101" priority="19" operator="equal">
      <formula>"AD"</formula>
    </cfRule>
    <cfRule type="cellIs" dxfId="100" priority="20" operator="equal">
      <formula>"A"</formula>
    </cfRule>
  </conditionalFormatting>
  <conditionalFormatting sqref="J12:K40">
    <cfRule type="cellIs" dxfId="99" priority="13" operator="equal">
      <formula>"C"</formula>
    </cfRule>
    <cfRule type="cellIs" dxfId="98" priority="14" operator="equal">
      <formula>"B"</formula>
    </cfRule>
    <cfRule type="cellIs" dxfId="97" priority="15" operator="equal">
      <formula>"AD"</formula>
    </cfRule>
    <cfRule type="cellIs" dxfId="96" priority="16" operator="equal">
      <formula>"A"</formula>
    </cfRule>
  </conditionalFormatting>
  <conditionalFormatting sqref="AE12:AE40">
    <cfRule type="cellIs" dxfId="95" priority="9" operator="equal">
      <formula>"C"</formula>
    </cfRule>
    <cfRule type="cellIs" dxfId="94" priority="10" operator="equal">
      <formula>"B"</formula>
    </cfRule>
    <cfRule type="cellIs" dxfId="93" priority="11" operator="equal">
      <formula>"AD"</formula>
    </cfRule>
    <cfRule type="cellIs" dxfId="92" priority="12" operator="equal">
      <formula>"A"</formula>
    </cfRule>
  </conditionalFormatting>
  <conditionalFormatting sqref="I12:I40">
    <cfRule type="cellIs" dxfId="91" priority="5" operator="equal">
      <formula>"C"</formula>
    </cfRule>
    <cfRule type="cellIs" dxfId="90" priority="6" operator="equal">
      <formula>"B"</formula>
    </cfRule>
    <cfRule type="cellIs" dxfId="89" priority="7" operator="equal">
      <formula>"AD"</formula>
    </cfRule>
    <cfRule type="cellIs" dxfId="88" priority="8" operator="equal">
      <formula>"A"</formula>
    </cfRule>
  </conditionalFormatting>
  <conditionalFormatting sqref="O12:O40">
    <cfRule type="cellIs" dxfId="87" priority="1" operator="equal">
      <formula>"C"</formula>
    </cfRule>
    <cfRule type="cellIs" dxfId="86" priority="2" operator="equal">
      <formula>"B"</formula>
    </cfRule>
    <cfRule type="cellIs" dxfId="85" priority="3" operator="equal">
      <formula>"AD"</formula>
    </cfRule>
    <cfRule type="cellIs" dxfId="84" priority="4" operator="equal">
      <formula>"A"</formula>
    </cfRule>
  </conditionalFormatting>
  <dataValidations xWindow="1132" yWindow="559" count="11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type="list" allowBlank="1" showInputMessage="1" showErrorMessage="1" errorTitle="¡ATENCIÓN!" error="Sólo puede ingresar valores los siguientes valores: AD, A, B y C." sqref="AB12:AB53">
      <formula1>$A$55:$A$58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5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61:J61 K60 S7:AD7"/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type="list" allowBlank="1" showInputMessage="1" showErrorMessage="1" errorTitle="¡ATENCIÓN!" error="Sólo puede ingresar valores los siguientes valores: AD, A, B y C." promptTitle="LAS LETRAS NO SE PROMEDIAN" prompt="Una evaluación formativa de tipo sumativa se centra en conclusiones sobre el nivel de logro de los estudiantes, en base al análisis de evidencias de aprendizaje y del juicio del docente." sqref="AE12:AE53">
      <formula1>$A$55:$A$58</formula1>
    </dataValidation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Si desea cambiar las competencias, deberá hacerlo en el 1º perido para que se cambien en el resto de periodos de todo el año." sqref="C10:AD10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62:AE1048576 U61:AE61 S61"/>
    <dataValidation type="list" allowBlank="1" showInputMessage="1" showErrorMessage="1" sqref="I12:I53 Y12:Y53 T12:T53 O12:O53">
      <formula1>$A$55:$A$58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32" yWindow="559" count="1">
        <x14:dataValidation type="list" allowBlank="1" showInputMessage="1" showErrorMessage="1">
          <x14:formula1>
            <xm:f>'1º P'!$C$2:$M$2</xm:f>
          </x14:formula1>
          <xm:sqref>C12:H53 J12:N53 P12:S53 U12:X53 Z12:AA53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F62"/>
  <sheetViews>
    <sheetView topLeftCell="A7" zoomScale="120" zoomScaleNormal="120" workbookViewId="0">
      <selection activeCell="F3" sqref="F3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8" t="str">
        <f>IF('1º P'!B1="","",'1º P'!B1)</f>
        <v>INSTITUCIÓN EDUCATIVA</v>
      </c>
      <c r="C1" s="17"/>
      <c r="D1" s="17"/>
      <c r="E1" s="17"/>
      <c r="F1" s="2"/>
      <c r="G1" s="2"/>
      <c r="AD1" s="124" t="str">
        <f>'1º P'!AC1</f>
        <v>VERSIÓN: 04·2019</v>
      </c>
    </row>
    <row r="2" spans="1:31" x14ac:dyDescent="0.25">
      <c r="B2" s="28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8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8"/>
      <c r="C4" s="18"/>
      <c r="D4" s="18"/>
      <c r="E4" s="18"/>
      <c r="F4" s="5"/>
      <c r="G4" s="5"/>
    </row>
    <row r="5" spans="1:31" ht="15.75" x14ac:dyDescent="0.25">
      <c r="A5" s="336" t="s">
        <v>40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7" t="str">
        <f>IF('1º P'!T4="","",'1º P'!T4)</f>
        <v>REGULAR</v>
      </c>
      <c r="U5" s="337"/>
      <c r="V5" s="337"/>
      <c r="W5" s="337"/>
      <c r="X5" s="337"/>
      <c r="Y5" s="26"/>
      <c r="Z5" s="26"/>
      <c r="AA5" s="26"/>
      <c r="AB5" s="26"/>
      <c r="AC5" s="26"/>
      <c r="AD5" s="26"/>
      <c r="AE5" s="26"/>
    </row>
    <row r="6" spans="1:31" ht="18.75" x14ac:dyDescent="0.3">
      <c r="L6" s="7" t="s">
        <v>38</v>
      </c>
      <c r="M6" s="338">
        <f ca="1">IF('1º P'!M5="","",'1º P'!M5)</f>
        <v>2019</v>
      </c>
      <c r="N6" s="338"/>
      <c r="O6" s="27"/>
    </row>
    <row r="7" spans="1:31" x14ac:dyDescent="0.25">
      <c r="B7" s="8" t="s">
        <v>9</v>
      </c>
      <c r="C7" s="339" t="str">
        <f>IF('1º P'!C6="","",'1º P'!C6)</f>
        <v>PRIMERO</v>
      </c>
      <c r="D7" s="339"/>
      <c r="E7" s="339"/>
      <c r="F7" s="339"/>
      <c r="G7" s="9"/>
      <c r="H7" s="10"/>
      <c r="I7" s="10"/>
      <c r="J7" s="10"/>
      <c r="K7" s="8" t="s">
        <v>10</v>
      </c>
      <c r="L7" s="339" t="str">
        <f>IF('1º P'!J6="","",'1º P'!J6)</f>
        <v>A</v>
      </c>
      <c r="M7" s="339"/>
      <c r="N7" s="339"/>
      <c r="O7" s="10"/>
      <c r="P7" s="10"/>
      <c r="Q7" s="10"/>
      <c r="R7" s="8" t="s">
        <v>12</v>
      </c>
      <c r="S7" s="339" t="str">
        <f>IF('1º P'!S6="","",'1º P'!S6)</f>
        <v>SECUNDARIA</v>
      </c>
      <c r="T7" s="339"/>
      <c r="U7" s="339"/>
      <c r="V7" s="339"/>
      <c r="W7" s="29"/>
      <c r="X7" s="29"/>
      <c r="Y7" s="29"/>
      <c r="Z7" s="29"/>
      <c r="AA7" s="29"/>
      <c r="AB7" s="29"/>
      <c r="AC7" s="29"/>
      <c r="AD7" s="29"/>
      <c r="AE7" s="11"/>
    </row>
    <row r="8" spans="1:31" x14ac:dyDescent="0.25">
      <c r="B8" s="8" t="s">
        <v>7</v>
      </c>
      <c r="C8" s="340" t="str">
        <f>IF('1º P'!C7="","",'1º P'!C7)</f>
        <v>EDUCACIÓN RELIGIOSA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10"/>
      <c r="Q8" s="10"/>
      <c r="R8" s="8" t="s">
        <v>8</v>
      </c>
      <c r="S8" s="340" t="str">
        <f>IF('1º P'!S7="","",'1º P'!S7)</f>
        <v>NORMA LEYTON MAMANI</v>
      </c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11"/>
    </row>
    <row r="9" spans="1:31" x14ac:dyDescent="0.25">
      <c r="A9" s="50"/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304"/>
    </row>
    <row r="10" spans="1:31" x14ac:dyDescent="0.25">
      <c r="A10" s="50"/>
      <c r="B10" s="5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04"/>
    </row>
    <row r="11" spans="1:31" x14ac:dyDescent="0.25">
      <c r="A11" s="50"/>
      <c r="B11" s="51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04"/>
    </row>
    <row r="12" spans="1:31" x14ac:dyDescent="0.25">
      <c r="A12" s="50"/>
      <c r="B12" s="51"/>
      <c r="C12" s="35"/>
      <c r="D12" s="35"/>
      <c r="E12" s="35"/>
      <c r="F12" s="35"/>
      <c r="G12" s="35"/>
      <c r="H12" s="35"/>
      <c r="I12" s="36"/>
      <c r="J12" s="35"/>
      <c r="K12" s="35"/>
      <c r="L12" s="35"/>
      <c r="M12" s="35"/>
      <c r="N12" s="35"/>
      <c r="O12" s="36"/>
      <c r="P12" s="35"/>
      <c r="Q12" s="35"/>
      <c r="R12" s="35"/>
      <c r="S12" s="35"/>
      <c r="T12" s="36"/>
      <c r="U12" s="35"/>
      <c r="V12" s="35"/>
      <c r="W12" s="35"/>
      <c r="X12" s="35"/>
      <c r="Y12" s="36"/>
      <c r="Z12" s="35"/>
      <c r="AA12" s="35"/>
      <c r="AB12" s="35"/>
      <c r="AC12" s="35"/>
      <c r="AD12" s="36"/>
      <c r="AE12" s="304"/>
    </row>
    <row r="13" spans="1:31" s="12" customFormat="1" ht="12.75" x14ac:dyDescent="0.25">
      <c r="A13" s="37"/>
      <c r="B13" s="38"/>
      <c r="C13" s="39"/>
      <c r="D13" s="39"/>
      <c r="E13" s="39"/>
      <c r="F13" s="39"/>
      <c r="G13" s="39"/>
      <c r="H13" s="39"/>
      <c r="I13" s="40"/>
      <c r="J13" s="39"/>
      <c r="K13" s="39"/>
      <c r="L13" s="39"/>
      <c r="M13" s="39"/>
      <c r="N13" s="39"/>
      <c r="O13" s="40"/>
      <c r="P13" s="39"/>
      <c r="Q13" s="39"/>
      <c r="R13" s="39"/>
      <c r="S13" s="39"/>
      <c r="T13" s="40"/>
      <c r="U13" s="39"/>
      <c r="V13" s="39"/>
      <c r="W13" s="39"/>
      <c r="X13" s="39"/>
      <c r="Y13" s="40"/>
      <c r="Z13" s="39"/>
      <c r="AA13" s="39"/>
      <c r="AB13" s="39"/>
      <c r="AC13" s="39"/>
      <c r="AD13" s="40"/>
      <c r="AE13" s="49"/>
    </row>
    <row r="14" spans="1:31" s="13" customFormat="1" x14ac:dyDescent="0.25">
      <c r="A14" s="37"/>
      <c r="B14" s="38"/>
      <c r="C14" s="41"/>
      <c r="D14" s="41"/>
      <c r="E14" s="41"/>
      <c r="F14" s="41"/>
      <c r="G14" s="41"/>
      <c r="H14" s="41"/>
      <c r="I14" s="42"/>
      <c r="J14" s="41"/>
      <c r="K14" s="41"/>
      <c r="L14" s="41"/>
      <c r="M14" s="41"/>
      <c r="N14" s="41"/>
      <c r="O14" s="42"/>
      <c r="P14" s="41"/>
      <c r="Q14" s="41"/>
      <c r="R14" s="41"/>
      <c r="S14" s="41"/>
      <c r="T14" s="42"/>
      <c r="U14" s="41"/>
      <c r="V14" s="41"/>
      <c r="W14" s="41"/>
      <c r="X14" s="41"/>
      <c r="Y14" s="42"/>
      <c r="Z14" s="41"/>
      <c r="AA14" s="41"/>
      <c r="AB14" s="41"/>
      <c r="AC14" s="41"/>
      <c r="AD14" s="42"/>
      <c r="AE14" s="42"/>
    </row>
    <row r="15" spans="1:31" s="13" customFormat="1" x14ac:dyDescent="0.25">
      <c r="A15" s="37"/>
      <c r="B15" s="38"/>
      <c r="C15" s="41"/>
      <c r="D15" s="41"/>
      <c r="E15" s="41"/>
      <c r="F15" s="41"/>
      <c r="G15" s="41"/>
      <c r="H15" s="41"/>
      <c r="I15" s="42"/>
      <c r="J15" s="41"/>
      <c r="K15" s="41"/>
      <c r="L15" s="41"/>
      <c r="M15" s="41"/>
      <c r="N15" s="41"/>
      <c r="O15" s="42"/>
      <c r="P15" s="41"/>
      <c r="Q15" s="41"/>
      <c r="R15" s="41"/>
      <c r="S15" s="41"/>
      <c r="T15" s="42"/>
      <c r="U15" s="41"/>
      <c r="V15" s="41"/>
      <c r="W15" s="41"/>
      <c r="X15" s="41"/>
      <c r="Y15" s="42"/>
      <c r="Z15" s="41"/>
      <c r="AA15" s="41"/>
      <c r="AB15" s="41"/>
      <c r="AC15" s="41"/>
      <c r="AD15" s="42"/>
      <c r="AE15" s="42"/>
    </row>
    <row r="16" spans="1:31" s="13" customFormat="1" x14ac:dyDescent="0.25">
      <c r="A16" s="37"/>
      <c r="B16" s="38"/>
      <c r="C16" s="41"/>
      <c r="D16" s="41"/>
      <c r="E16" s="41"/>
      <c r="F16" s="41"/>
      <c r="G16" s="41"/>
      <c r="H16" s="41"/>
      <c r="I16" s="42"/>
      <c r="J16" s="41"/>
      <c r="K16" s="41"/>
      <c r="L16" s="41"/>
      <c r="M16" s="41"/>
      <c r="N16" s="41"/>
      <c r="O16" s="42"/>
      <c r="P16" s="41"/>
      <c r="Q16" s="41"/>
      <c r="R16" s="41"/>
      <c r="S16" s="41"/>
      <c r="T16" s="42"/>
      <c r="U16" s="41"/>
      <c r="V16" s="41"/>
      <c r="W16" s="41"/>
      <c r="X16" s="41"/>
      <c r="Y16" s="42"/>
      <c r="Z16" s="41"/>
      <c r="AA16" s="41"/>
      <c r="AB16" s="41"/>
      <c r="AC16" s="41"/>
      <c r="AD16" s="42"/>
      <c r="AE16" s="42"/>
    </row>
    <row r="17" spans="1:31" s="13" customFormat="1" x14ac:dyDescent="0.25">
      <c r="A17" s="37"/>
      <c r="B17" s="38"/>
      <c r="C17" s="41"/>
      <c r="D17" s="41"/>
      <c r="E17" s="41"/>
      <c r="F17" s="41"/>
      <c r="G17" s="41"/>
      <c r="H17" s="41"/>
      <c r="I17" s="42"/>
      <c r="J17" s="41"/>
      <c r="K17" s="41"/>
      <c r="L17" s="41"/>
      <c r="M17" s="41"/>
      <c r="N17" s="41"/>
      <c r="O17" s="42"/>
      <c r="P17" s="41"/>
      <c r="Q17" s="41"/>
      <c r="R17" s="41"/>
      <c r="S17" s="41"/>
      <c r="T17" s="42"/>
      <c r="U17" s="41"/>
      <c r="V17" s="41"/>
      <c r="W17" s="41"/>
      <c r="X17" s="41"/>
      <c r="Y17" s="42"/>
      <c r="Z17" s="41"/>
      <c r="AA17" s="41"/>
      <c r="AB17" s="41"/>
      <c r="AC17" s="41"/>
      <c r="AD17" s="42"/>
      <c r="AE17" s="42"/>
    </row>
    <row r="18" spans="1:31" s="13" customFormat="1" x14ac:dyDescent="0.25">
      <c r="A18" s="37"/>
      <c r="B18" s="38"/>
      <c r="C18" s="41"/>
      <c r="D18" s="41"/>
      <c r="E18" s="41"/>
      <c r="F18" s="41"/>
      <c r="G18" s="41"/>
      <c r="H18" s="41"/>
      <c r="I18" s="42"/>
      <c r="J18" s="41"/>
      <c r="K18" s="41"/>
      <c r="L18" s="41"/>
      <c r="M18" s="41"/>
      <c r="N18" s="41"/>
      <c r="O18" s="42"/>
      <c r="P18" s="41"/>
      <c r="Q18" s="41"/>
      <c r="R18" s="41"/>
      <c r="S18" s="41"/>
      <c r="T18" s="42"/>
      <c r="U18" s="41"/>
      <c r="V18" s="41"/>
      <c r="W18" s="41"/>
      <c r="X18" s="41"/>
      <c r="Y18" s="42"/>
      <c r="Z18" s="41"/>
      <c r="AA18" s="41"/>
      <c r="AB18" s="41"/>
      <c r="AC18" s="41"/>
      <c r="AD18" s="42"/>
      <c r="AE18" s="42"/>
    </row>
    <row r="19" spans="1:31" s="13" customFormat="1" x14ac:dyDescent="0.25">
      <c r="A19" s="37"/>
      <c r="B19" s="38"/>
      <c r="C19" s="41"/>
      <c r="D19" s="41"/>
      <c r="E19" s="41"/>
      <c r="F19" s="41"/>
      <c r="G19" s="41"/>
      <c r="H19" s="41"/>
      <c r="I19" s="42"/>
      <c r="J19" s="41"/>
      <c r="K19" s="41"/>
      <c r="L19" s="41"/>
      <c r="M19" s="41"/>
      <c r="N19" s="41"/>
      <c r="O19" s="42"/>
      <c r="P19" s="41"/>
      <c r="Q19" s="41"/>
      <c r="R19" s="41"/>
      <c r="S19" s="41"/>
      <c r="T19" s="42"/>
      <c r="U19" s="41"/>
      <c r="V19" s="41"/>
      <c r="W19" s="41"/>
      <c r="X19" s="41"/>
      <c r="Y19" s="42"/>
      <c r="Z19" s="41"/>
      <c r="AA19" s="41"/>
      <c r="AB19" s="41"/>
      <c r="AC19" s="41"/>
      <c r="AD19" s="42"/>
      <c r="AE19" s="42"/>
    </row>
    <row r="20" spans="1:31" s="13" customFormat="1" x14ac:dyDescent="0.25">
      <c r="A20" s="37"/>
      <c r="B20" s="38"/>
      <c r="C20" s="41"/>
      <c r="D20" s="370" t="s">
        <v>0</v>
      </c>
      <c r="E20" s="370"/>
      <c r="F20" s="370" t="s">
        <v>1</v>
      </c>
      <c r="G20" s="370"/>
      <c r="H20" s="370" t="s">
        <v>2</v>
      </c>
      <c r="I20" s="370"/>
      <c r="J20" s="370" t="s">
        <v>3</v>
      </c>
      <c r="K20" s="370"/>
      <c r="L20" s="370" t="s">
        <v>4</v>
      </c>
      <c r="M20" s="370"/>
      <c r="N20" s="41"/>
      <c r="O20" s="42"/>
      <c r="P20" s="41"/>
      <c r="Q20" s="41"/>
      <c r="R20" s="41"/>
      <c r="S20" s="41"/>
      <c r="T20" s="42"/>
      <c r="U20" s="41"/>
      <c r="V20" s="41"/>
      <c r="W20" s="41"/>
      <c r="X20" s="41"/>
      <c r="Y20" s="42"/>
      <c r="Z20" s="41"/>
      <c r="AA20" s="41"/>
      <c r="AB20" s="41"/>
      <c r="AC20" s="41"/>
      <c r="AD20" s="42"/>
      <c r="AE20" s="42"/>
    </row>
    <row r="21" spans="1:31" s="13" customFormat="1" x14ac:dyDescent="0.25">
      <c r="A21" s="37"/>
      <c r="B21" s="38"/>
      <c r="C21" s="32"/>
      <c r="D21" s="33" t="s">
        <v>36</v>
      </c>
      <c r="E21" s="33" t="s">
        <v>37</v>
      </c>
      <c r="F21" s="41" t="s">
        <v>36</v>
      </c>
      <c r="G21" s="41" t="s">
        <v>37</v>
      </c>
      <c r="H21" s="41" t="s">
        <v>36</v>
      </c>
      <c r="I21" s="42" t="s">
        <v>37</v>
      </c>
      <c r="J21" s="41" t="s">
        <v>36</v>
      </c>
      <c r="K21" s="41" t="s">
        <v>37</v>
      </c>
      <c r="L21" s="41" t="s">
        <v>36</v>
      </c>
      <c r="M21" s="41" t="s">
        <v>37</v>
      </c>
      <c r="N21" s="41"/>
      <c r="O21" s="42"/>
      <c r="P21" s="41"/>
      <c r="Q21" s="41"/>
      <c r="R21" s="41"/>
      <c r="S21" s="41"/>
      <c r="T21" s="42"/>
      <c r="U21" s="41"/>
      <c r="V21" s="41"/>
      <c r="W21" s="41"/>
      <c r="X21" s="41"/>
      <c r="Y21" s="42"/>
      <c r="Z21" s="41"/>
      <c r="AA21" s="41"/>
      <c r="AB21" s="41"/>
      <c r="AC21" s="41"/>
      <c r="AD21" s="42"/>
      <c r="AE21" s="42"/>
    </row>
    <row r="22" spans="1:31" s="13" customFormat="1" x14ac:dyDescent="0.25">
      <c r="A22" s="37"/>
      <c r="B22" s="38"/>
      <c r="C22" s="30" t="s">
        <v>22</v>
      </c>
      <c r="D22" s="31" t="str">
        <f>'1º P'!Q56</f>
        <v/>
      </c>
      <c r="E22" s="34">
        <f>'2º P'!Q56</f>
        <v>3.4482758620689655E-2</v>
      </c>
      <c r="F22" s="56" t="str">
        <f>'1º P'!T56</f>
        <v/>
      </c>
      <c r="G22" s="56">
        <f>'2º P'!T56</f>
        <v>0</v>
      </c>
      <c r="H22" s="56" t="str">
        <f>'1º P'!W56</f>
        <v/>
      </c>
      <c r="I22" s="175" t="str">
        <f>'2º P'!W56</f>
        <v/>
      </c>
      <c r="J22" s="56" t="str">
        <f>'1º P'!Z56</f>
        <v/>
      </c>
      <c r="K22" s="56" t="str">
        <f>'2º P'!Z56</f>
        <v/>
      </c>
      <c r="L22" s="56" t="str">
        <f>'1º P'!AC56</f>
        <v/>
      </c>
      <c r="M22" s="56" t="str">
        <f>'2º P'!AC56</f>
        <v/>
      </c>
      <c r="N22" s="41"/>
      <c r="O22" s="42"/>
      <c r="P22" s="41"/>
      <c r="Q22" s="41"/>
      <c r="R22" s="41"/>
      <c r="S22" s="41"/>
      <c r="T22" s="42"/>
      <c r="U22" s="41"/>
      <c r="V22" s="41"/>
      <c r="W22" s="41"/>
      <c r="X22" s="41"/>
      <c r="Y22" s="42"/>
      <c r="Z22" s="41"/>
      <c r="AA22" s="41"/>
      <c r="AB22" s="41"/>
      <c r="AC22" s="41"/>
      <c r="AD22" s="42"/>
      <c r="AE22" s="42"/>
    </row>
    <row r="23" spans="1:31" s="13" customFormat="1" x14ac:dyDescent="0.25">
      <c r="A23" s="37"/>
      <c r="B23" s="38"/>
      <c r="C23" s="30" t="s">
        <v>23</v>
      </c>
      <c r="D23" s="31" t="str">
        <f>'1º P'!Q57</f>
        <v/>
      </c>
      <c r="E23" s="34">
        <f>'2º P'!Q57</f>
        <v>0.82758620689655171</v>
      </c>
      <c r="F23" s="56" t="str">
        <f>'1º P'!T57</f>
        <v/>
      </c>
      <c r="G23" s="56">
        <f>'2º P'!T57</f>
        <v>0.89655172413793105</v>
      </c>
      <c r="H23" s="56" t="str">
        <f>'1º P'!W57</f>
        <v/>
      </c>
      <c r="I23" s="175" t="str">
        <f>'2º P'!W57</f>
        <v/>
      </c>
      <c r="J23" s="56" t="str">
        <f>'1º P'!Z57</f>
        <v/>
      </c>
      <c r="K23" s="56" t="str">
        <f>'2º P'!Z57</f>
        <v/>
      </c>
      <c r="L23" s="56" t="str">
        <f>'1º P'!AC57</f>
        <v/>
      </c>
      <c r="M23" s="56" t="str">
        <f>'2º P'!AC57</f>
        <v/>
      </c>
      <c r="N23" s="41"/>
      <c r="O23" s="42"/>
      <c r="P23" s="41"/>
      <c r="Q23" s="41"/>
      <c r="R23" s="41"/>
      <c r="S23" s="41"/>
      <c r="T23" s="42"/>
      <c r="U23" s="41"/>
      <c r="V23" s="41"/>
      <c r="W23" s="41"/>
      <c r="X23" s="41"/>
      <c r="Y23" s="42"/>
      <c r="Z23" s="41"/>
      <c r="AA23" s="41"/>
      <c r="AB23" s="41"/>
      <c r="AC23" s="41"/>
      <c r="AD23" s="42"/>
      <c r="AE23" s="42"/>
    </row>
    <row r="24" spans="1:31" s="13" customFormat="1" x14ac:dyDescent="0.25">
      <c r="A24" s="37"/>
      <c r="B24" s="38"/>
      <c r="C24" s="30" t="s">
        <v>24</v>
      </c>
      <c r="D24" s="31" t="str">
        <f>'1º P'!Q58</f>
        <v/>
      </c>
      <c r="E24" s="34">
        <f>'2º P'!Q58</f>
        <v>3.4482758620689655E-2</v>
      </c>
      <c r="F24" s="56" t="str">
        <f>'1º P'!T58</f>
        <v/>
      </c>
      <c r="G24" s="56">
        <f>'2º P'!T58</f>
        <v>6.8965517241379309E-2</v>
      </c>
      <c r="H24" s="56" t="str">
        <f>'1º P'!W58</f>
        <v/>
      </c>
      <c r="I24" s="175" t="str">
        <f>'2º P'!W58</f>
        <v/>
      </c>
      <c r="J24" s="56" t="str">
        <f>'1º P'!Z58</f>
        <v/>
      </c>
      <c r="K24" s="56" t="str">
        <f>'2º P'!Z58</f>
        <v/>
      </c>
      <c r="L24" s="56" t="str">
        <f>'1º P'!AC58</f>
        <v/>
      </c>
      <c r="M24" s="56" t="str">
        <f>'2º P'!AC58</f>
        <v/>
      </c>
      <c r="N24" s="41"/>
      <c r="O24" s="42"/>
      <c r="P24" s="41"/>
      <c r="Q24" s="41"/>
      <c r="R24" s="41"/>
      <c r="S24" s="41"/>
      <c r="T24" s="42"/>
      <c r="U24" s="41"/>
      <c r="V24" s="41"/>
      <c r="W24" s="41"/>
      <c r="X24" s="41"/>
      <c r="Y24" s="42"/>
      <c r="Z24" s="41"/>
      <c r="AA24" s="41"/>
      <c r="AB24" s="41"/>
      <c r="AC24" s="41"/>
      <c r="AD24" s="42"/>
      <c r="AE24" s="42"/>
    </row>
    <row r="25" spans="1:31" s="13" customFormat="1" x14ac:dyDescent="0.25">
      <c r="A25" s="37"/>
      <c r="B25" s="38"/>
      <c r="C25" s="30" t="s">
        <v>25</v>
      </c>
      <c r="D25" s="31" t="str">
        <f>'1º P'!Q59</f>
        <v/>
      </c>
      <c r="E25" s="34">
        <f>'2º P'!Q59</f>
        <v>0.10344827586206896</v>
      </c>
      <c r="F25" s="56" t="str">
        <f>'1º P'!T59</f>
        <v/>
      </c>
      <c r="G25" s="56">
        <f>'2º P'!T59</f>
        <v>3.4482758620689655E-2</v>
      </c>
      <c r="H25" s="56" t="str">
        <f>'1º P'!W59</f>
        <v/>
      </c>
      <c r="I25" s="175" t="str">
        <f>'2º P'!W59</f>
        <v/>
      </c>
      <c r="J25" s="56" t="str">
        <f>'1º P'!Z59</f>
        <v/>
      </c>
      <c r="K25" s="56" t="str">
        <f>'2º P'!Z59</f>
        <v/>
      </c>
      <c r="L25" s="56" t="str">
        <f>'1º P'!AC59</f>
        <v/>
      </c>
      <c r="M25" s="56" t="str">
        <f>'2º P'!AC59</f>
        <v/>
      </c>
      <c r="N25" s="41"/>
      <c r="O25" s="42"/>
      <c r="P25" s="41"/>
      <c r="Q25" s="41"/>
      <c r="R25" s="41"/>
      <c r="S25" s="41"/>
      <c r="T25" s="42"/>
      <c r="U25" s="41"/>
      <c r="V25" s="41"/>
      <c r="W25" s="41"/>
      <c r="X25" s="41"/>
      <c r="Y25" s="42"/>
      <c r="Z25" s="41"/>
      <c r="AA25" s="41"/>
      <c r="AB25" s="41"/>
      <c r="AC25" s="41"/>
      <c r="AD25" s="42"/>
      <c r="AE25" s="42"/>
    </row>
    <row r="26" spans="1:31" s="13" customFormat="1" x14ac:dyDescent="0.25">
      <c r="A26" s="37"/>
      <c r="B26" s="38"/>
      <c r="C26" s="41"/>
      <c r="D26" s="41"/>
      <c r="E26" s="41"/>
      <c r="F26" s="41"/>
      <c r="G26" s="41"/>
      <c r="H26" s="41"/>
      <c r="I26" s="42"/>
      <c r="J26" s="41"/>
      <c r="K26" s="41"/>
      <c r="L26" s="41"/>
      <c r="M26" s="41"/>
      <c r="N26" s="41"/>
      <c r="O26" s="42"/>
      <c r="P26" s="41"/>
      <c r="Q26" s="41"/>
      <c r="R26" s="41"/>
      <c r="S26" s="41"/>
      <c r="T26" s="42"/>
      <c r="U26" s="41"/>
      <c r="V26" s="41"/>
      <c r="W26" s="41"/>
      <c r="X26" s="41"/>
      <c r="Y26" s="42"/>
      <c r="Z26" s="41"/>
      <c r="AA26" s="41"/>
      <c r="AB26" s="41"/>
      <c r="AC26" s="41"/>
      <c r="AD26" s="42"/>
      <c r="AE26" s="42"/>
    </row>
    <row r="27" spans="1:31" s="13" customFormat="1" x14ac:dyDescent="0.25">
      <c r="A27" s="37"/>
      <c r="B27" s="38"/>
      <c r="C27" s="41"/>
      <c r="D27" s="41"/>
      <c r="E27" s="41"/>
      <c r="F27" s="41"/>
      <c r="G27" s="41"/>
      <c r="H27" s="41"/>
      <c r="I27" s="42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2"/>
      <c r="U27" s="41"/>
      <c r="V27" s="41"/>
      <c r="W27" s="41"/>
      <c r="X27" s="41"/>
      <c r="Y27" s="42"/>
      <c r="Z27" s="41"/>
      <c r="AA27" s="41"/>
      <c r="AB27" s="41"/>
      <c r="AC27" s="41"/>
      <c r="AD27" s="42"/>
      <c r="AE27" s="42"/>
    </row>
    <row r="28" spans="1:31" x14ac:dyDescent="0.25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7"/>
      <c r="O28" s="48"/>
      <c r="P28" s="345"/>
      <c r="Q28" s="345"/>
      <c r="R28" s="45"/>
      <c r="S28" s="45"/>
      <c r="T28" s="45"/>
      <c r="U28" s="47"/>
      <c r="V28" s="48"/>
      <c r="W28" s="346"/>
      <c r="X28" s="346"/>
      <c r="Y28" s="45"/>
      <c r="Z28" s="347"/>
      <c r="AA28" s="347"/>
      <c r="AB28" s="347"/>
      <c r="AC28" s="347"/>
      <c r="AD28" s="347"/>
      <c r="AE28" s="46"/>
    </row>
    <row r="29" spans="1:31" x14ac:dyDescent="0.25">
      <c r="A29" s="43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7"/>
      <c r="O29" s="48"/>
      <c r="P29" s="345"/>
      <c r="Q29" s="345"/>
      <c r="R29" s="45"/>
      <c r="S29" s="45"/>
      <c r="T29" s="45"/>
      <c r="U29" s="47"/>
      <c r="V29" s="48"/>
      <c r="W29" s="346"/>
      <c r="X29" s="346"/>
      <c r="Y29" s="45"/>
      <c r="Z29" s="347"/>
      <c r="AA29" s="347"/>
      <c r="AB29" s="347"/>
      <c r="AC29" s="347"/>
      <c r="AD29" s="347"/>
      <c r="AE29" s="46"/>
    </row>
    <row r="30" spans="1:31" x14ac:dyDescent="0.25">
      <c r="A30" s="37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7"/>
      <c r="V30" s="48"/>
      <c r="W30" s="346"/>
      <c r="X30" s="346"/>
      <c r="Y30" s="45"/>
      <c r="Z30" s="347"/>
      <c r="AA30" s="347"/>
      <c r="AB30" s="347"/>
      <c r="AC30" s="347"/>
      <c r="AD30" s="347"/>
      <c r="AE30" s="46"/>
    </row>
    <row r="31" spans="1:31" x14ac:dyDescent="0.25"/>
    <row r="32" spans="1:31" x14ac:dyDescent="0.25">
      <c r="B32" s="15"/>
      <c r="C32" s="334"/>
      <c r="D32" s="334"/>
      <c r="E32" s="334"/>
      <c r="F32" s="334"/>
      <c r="G32" s="334"/>
      <c r="H32" s="334"/>
      <c r="I32" s="334"/>
      <c r="J32" s="334"/>
      <c r="M32" s="57"/>
      <c r="N32" s="57"/>
      <c r="O32" s="57"/>
      <c r="P32" s="57"/>
      <c r="Q32" s="57"/>
      <c r="R32" s="57"/>
      <c r="S32" s="57"/>
      <c r="T32" s="71" t="str">
        <f>IF('1º P'!K60="","",'1º P'!K60)</f>
        <v>Tacna,</v>
      </c>
      <c r="U32" s="343">
        <f ca="1">NOW()</f>
        <v>43587.988020486111</v>
      </c>
      <c r="V32" s="343"/>
      <c r="W32" s="343"/>
      <c r="X32" s="343"/>
      <c r="Y32" s="343"/>
      <c r="Z32" s="343"/>
      <c r="AA32" s="343"/>
      <c r="AB32" s="343"/>
      <c r="AC32" s="343"/>
      <c r="AD32" s="343"/>
    </row>
    <row r="33" spans="2:29" s="3" customFormat="1" x14ac:dyDescent="0.25">
      <c r="B33" s="24"/>
      <c r="C33" s="57"/>
      <c r="D33" s="57"/>
      <c r="E33" s="57"/>
      <c r="F33" s="57"/>
      <c r="G33" s="57"/>
      <c r="H33" s="57"/>
      <c r="I33" s="57"/>
      <c r="J33" s="57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</row>
    <row r="34" spans="2:29" s="3" customFormat="1" ht="15" customHeight="1" x14ac:dyDescent="0.25">
      <c r="B34" s="15" t="s">
        <v>53</v>
      </c>
      <c r="J34" s="69" t="s">
        <v>26</v>
      </c>
    </row>
    <row r="35" spans="2:29" s="3" customFormat="1" ht="15" customHeight="1" x14ac:dyDescent="0.25">
      <c r="B35" s="73" t="str">
        <f>IF('1º P'!S7="","",'1º P'!S7)</f>
        <v>NORMA LEYTON MAMANI</v>
      </c>
      <c r="J35" s="70" t="str">
        <f>IF('1º P'!C61="","",'1º P'!C61)</f>
        <v>SUBDIRECCIÓN</v>
      </c>
      <c r="R35" s="16"/>
    </row>
    <row r="36" spans="2:29" s="3" customFormat="1" ht="15" customHeight="1" x14ac:dyDescent="0.25">
      <c r="B36" s="6"/>
      <c r="R36" s="127" t="s">
        <v>39</v>
      </c>
    </row>
    <row r="37" spans="2:29" s="3" customFormat="1" ht="15" hidden="1" customHeight="1" x14ac:dyDescent="0.25">
      <c r="B37" s="6"/>
    </row>
    <row r="38" spans="2:29" s="3" customFormat="1" ht="15" hidden="1" customHeight="1" x14ac:dyDescent="0.25">
      <c r="B38" s="6"/>
    </row>
    <row r="39" spans="2:29" s="3" customFormat="1" ht="15" hidden="1" customHeight="1" x14ac:dyDescent="0.25">
      <c r="B39" s="6"/>
    </row>
    <row r="40" spans="2:29" s="3" customFormat="1" ht="15" hidden="1" customHeight="1" x14ac:dyDescent="0.25">
      <c r="B40" s="6"/>
    </row>
    <row r="41" spans="2:29" s="3" customFormat="1" ht="15" hidden="1" customHeight="1" x14ac:dyDescent="0.25">
      <c r="B41" s="6"/>
    </row>
    <row r="42" spans="2:29" s="3" customFormat="1" ht="15" hidden="1" customHeight="1" x14ac:dyDescent="0.25">
      <c r="B42" s="6"/>
    </row>
    <row r="43" spans="2:29" s="3" customFormat="1" ht="15" hidden="1" customHeight="1" x14ac:dyDescent="0.25">
      <c r="B43" s="6"/>
    </row>
    <row r="44" spans="2:29" s="3" customFormat="1" ht="15" hidden="1" customHeight="1" x14ac:dyDescent="0.25">
      <c r="B44" s="6"/>
    </row>
    <row r="45" spans="2:29" s="3" customFormat="1" ht="15" hidden="1" customHeight="1" x14ac:dyDescent="0.25">
      <c r="B45" s="6"/>
    </row>
    <row r="46" spans="2:29" s="3" customFormat="1" ht="15" hidden="1" customHeight="1" x14ac:dyDescent="0.25">
      <c r="B46" s="6"/>
    </row>
    <row r="47" spans="2:29" s="3" customFormat="1" ht="15" hidden="1" customHeight="1" x14ac:dyDescent="0.25">
      <c r="B47" s="6"/>
    </row>
    <row r="48" spans="2:29" s="3" customFormat="1" ht="15" hidden="1" customHeight="1" x14ac:dyDescent="0.25">
      <c r="B48" s="6"/>
    </row>
    <row r="49" s="3" customFormat="1" ht="15" hidden="1" customHeight="1" x14ac:dyDescent="0.25"/>
    <row r="50" s="3" customFormat="1" ht="15" hidden="1" customHeight="1" x14ac:dyDescent="0.25"/>
    <row r="51" s="3" customFormat="1" ht="15" hidden="1" customHeight="1" x14ac:dyDescent="0.25"/>
    <row r="52" s="3" customFormat="1" ht="15" hidden="1" customHeight="1" x14ac:dyDescent="0.25"/>
    <row r="53" s="3" customFormat="1" ht="15" hidden="1" customHeight="1" x14ac:dyDescent="0.25"/>
    <row r="54" s="3" customFormat="1" ht="15" hidden="1" customHeight="1" x14ac:dyDescent="0.25"/>
    <row r="55" s="3" customFormat="1" ht="15" hidden="1" customHeight="1" x14ac:dyDescent="0.25"/>
    <row r="56" s="3" customFormat="1" ht="15" hidden="1" customHeight="1" x14ac:dyDescent="0.25"/>
    <row r="57" s="3" customFormat="1" ht="15" hidden="1" customHeight="1" x14ac:dyDescent="0.25"/>
    <row r="58" s="3" customFormat="1" ht="15" hidden="1" customHeight="1" x14ac:dyDescent="0.25"/>
    <row r="59" s="3" customFormat="1" ht="15" hidden="1" customHeight="1" x14ac:dyDescent="0.25"/>
    <row r="60" s="3" customFormat="1" ht="15" hidden="1" customHeight="1" x14ac:dyDescent="0.25"/>
    <row r="61" s="3" customFormat="1" ht="15" hidden="1" customHeight="1" x14ac:dyDescent="0.25"/>
    <row r="62" s="3" customFormat="1" ht="15" hidden="1" customHeight="1" x14ac:dyDescent="0.25"/>
  </sheetData>
  <sheetProtection password="C4F5" sheet="1" scenarios="1"/>
  <mergeCells count="33">
    <mergeCell ref="AE9:AE12"/>
    <mergeCell ref="C10:I10"/>
    <mergeCell ref="J10:O10"/>
    <mergeCell ref="P10:T10"/>
    <mergeCell ref="U10:Y10"/>
    <mergeCell ref="Z10:AD10"/>
    <mergeCell ref="C11:I11"/>
    <mergeCell ref="J11:O11"/>
    <mergeCell ref="P11:T11"/>
    <mergeCell ref="U11:Y11"/>
    <mergeCell ref="Z11:AD11"/>
    <mergeCell ref="U32:AD32"/>
    <mergeCell ref="D20:E20"/>
    <mergeCell ref="P29:Q29"/>
    <mergeCell ref="F20:G20"/>
    <mergeCell ref="W30:X30"/>
    <mergeCell ref="J20:K20"/>
    <mergeCell ref="S33:AC33"/>
    <mergeCell ref="A5:S5"/>
    <mergeCell ref="T5:X5"/>
    <mergeCell ref="M6:N6"/>
    <mergeCell ref="C7:F7"/>
    <mergeCell ref="L7:N7"/>
    <mergeCell ref="S7:V7"/>
    <mergeCell ref="C8:O8"/>
    <mergeCell ref="S8:AD8"/>
    <mergeCell ref="C32:J32"/>
    <mergeCell ref="Z28:AD30"/>
    <mergeCell ref="P28:Q28"/>
    <mergeCell ref="W28:X28"/>
    <mergeCell ref="H20:I20"/>
    <mergeCell ref="W29:X29"/>
    <mergeCell ref="L20:M20"/>
  </mergeCells>
  <conditionalFormatting sqref="C13:AE19 C20:D20 F20 H20 J20 L20 N20:AE20 C21:AE27">
    <cfRule type="cellIs" dxfId="83" priority="1" operator="equal">
      <formula>"C"</formula>
    </cfRule>
    <cfRule type="cellIs" dxfId="82" priority="2" operator="equal">
      <formula>"B"</formula>
    </cfRule>
    <cfRule type="cellIs" dxfId="81" priority="3" operator="equal">
      <formula>"AD"</formula>
    </cfRule>
    <cfRule type="cellIs" dxfId="80" priority="4" operator="equal">
      <formula>"A"</formula>
    </cfRule>
  </conditionalFormatting>
  <dataValidations count="4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1:B4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D33:AE33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J35 AC35:AD35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1048576"/>
  </dataValidations>
  <printOptions horizontalCentered="1" verticalCentered="1"/>
  <pageMargins left="0.23622047244094491" right="0.23622047244094491" top="0" bottom="0.74803149606299213" header="0.31496062992125984" footer="0.31496062992125984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38100</xdr:rowOff>
              </from>
              <to>
                <xdr:col>1</xdr:col>
                <xdr:colOff>390525</xdr:colOff>
                <xdr:row>3</xdr:row>
                <xdr:rowOff>152400</xdr:rowOff>
              </to>
            </anchor>
          </objectPr>
        </oleObject>
      </mc:Choice>
      <mc:Fallback>
        <oleObject progId="CorelDRAW.Graphic.1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D61"/>
  <sheetViews>
    <sheetView zoomScale="120" zoomScaleNormal="120" workbookViewId="0">
      <selection activeCell="W33" sqref="W33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5" customWidth="1"/>
    <col min="31" max="31" width="0.140625" style="46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1" t="str">
        <f>IF('1º P'!B1="","",'1º P'!B1)</f>
        <v>INSTITUCIÓN EDUCATIVA</v>
      </c>
      <c r="C1" s="17"/>
      <c r="D1" s="17"/>
      <c r="E1" s="17"/>
      <c r="F1" s="2"/>
      <c r="G1" s="2"/>
      <c r="X1" s="123"/>
      <c r="Y1" s="123"/>
      <c r="Z1" s="123"/>
      <c r="AA1" s="123"/>
      <c r="AD1" s="168" t="str">
        <f>'1º P'!AC1</f>
        <v>VERSIÓN: 04·2019</v>
      </c>
      <c r="AE1" s="3"/>
    </row>
    <row r="2" spans="1:32 16384:16384" ht="10.5" customHeight="1" x14ac:dyDescent="0.25">
      <c r="B2" s="91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10.5" customHeight="1" x14ac:dyDescent="0.25">
      <c r="B3" s="91" t="str">
        <f>IF('1º P'!B3="","",'1º P'!B3)</f>
        <v>TACNA</v>
      </c>
      <c r="C3" s="18"/>
      <c r="D3" s="18"/>
      <c r="E3" s="18"/>
      <c r="F3" s="5"/>
      <c r="G3" s="5"/>
    </row>
    <row r="4" spans="1:32 16384:16384" ht="11.25" customHeight="1" x14ac:dyDescent="0.25">
      <c r="A4" s="290" t="s">
        <v>29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356" t="str">
        <f>IF('1º P'!T4="","",'1º P'!T4)</f>
        <v>REGULAR</v>
      </c>
      <c r="U4" s="356"/>
      <c r="V4" s="356"/>
      <c r="W4" s="356"/>
      <c r="X4" s="356"/>
      <c r="Y4" s="26"/>
      <c r="Z4" s="26"/>
      <c r="AA4" s="26"/>
      <c r="AB4" s="26"/>
      <c r="AC4" s="169"/>
      <c r="AD4" s="169"/>
      <c r="AE4" s="169"/>
    </row>
    <row r="5" spans="1:32 16384:16384" ht="13.5" customHeight="1" x14ac:dyDescent="0.3">
      <c r="K5" s="75"/>
      <c r="L5" s="109" t="s">
        <v>42</v>
      </c>
      <c r="M5" s="301">
        <f ca="1">IF('1º P'!M5="","",'1º P'!M5)</f>
        <v>2019</v>
      </c>
      <c r="N5" s="301"/>
      <c r="O5" s="27"/>
    </row>
    <row r="6" spans="1:32 16384:16384" ht="12" customHeight="1" x14ac:dyDescent="0.25">
      <c r="B6" s="8" t="s">
        <v>9</v>
      </c>
      <c r="C6" s="357" t="str">
        <f>IF('1º P'!C6="","",'1º P'!C6)</f>
        <v>PRIMERO</v>
      </c>
      <c r="D6" s="357"/>
      <c r="E6" s="357"/>
      <c r="F6" s="357"/>
      <c r="G6" s="9"/>
      <c r="H6" s="10"/>
      <c r="I6" s="8" t="s">
        <v>10</v>
      </c>
      <c r="J6" s="339" t="str">
        <f>IF('1º P'!J6="","",'1º P'!J6)</f>
        <v>A</v>
      </c>
      <c r="K6" s="339"/>
      <c r="L6" s="339"/>
      <c r="M6" s="79"/>
      <c r="N6" s="79"/>
      <c r="O6" s="10"/>
      <c r="P6" s="10"/>
      <c r="Q6" s="10"/>
      <c r="R6" s="80" t="str">
        <f>IF('1º P'!N6="","",'1º P'!N6)</f>
        <v>NIVEL EDUCATIVO:</v>
      </c>
      <c r="S6" s="339" t="str">
        <f>IF('1º P'!S6="","",'1º P'!S6)</f>
        <v>SECUNDARIA</v>
      </c>
      <c r="T6" s="339"/>
      <c r="U6" s="339"/>
      <c r="V6" s="339"/>
      <c r="W6" s="29"/>
      <c r="X6" s="29"/>
      <c r="Y6" s="29"/>
      <c r="Z6" s="29"/>
      <c r="AA6" s="29"/>
      <c r="AB6" s="29"/>
      <c r="AC6" s="170"/>
      <c r="AD6" s="170"/>
      <c r="AE6" s="171"/>
    </row>
    <row r="7" spans="1:32 16384:16384" ht="14.25" customHeight="1" thickBot="1" x14ac:dyDescent="0.3">
      <c r="B7" s="8" t="s">
        <v>47</v>
      </c>
      <c r="C7" s="340" t="str">
        <f>IF('1º P'!C7="","",'1º P'!C7)</f>
        <v>EDUCACIÓN RELIGIOSA</v>
      </c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10"/>
      <c r="Q7" s="10"/>
      <c r="R7" s="8" t="s">
        <v>8</v>
      </c>
      <c r="S7" s="340" t="str">
        <f>IF('1º P'!S7="","",'1º P'!S7)</f>
        <v>NORMA LEYTON MAMANI</v>
      </c>
      <c r="T7" s="340"/>
      <c r="U7" s="340"/>
      <c r="V7" s="340"/>
      <c r="W7" s="340"/>
      <c r="X7" s="340"/>
      <c r="Y7" s="340"/>
      <c r="Z7" s="340"/>
      <c r="AA7" s="340"/>
      <c r="AB7" s="340"/>
      <c r="AC7" s="165"/>
      <c r="AD7" s="165"/>
      <c r="AE7" s="171"/>
    </row>
    <row r="8" spans="1:32 16384:16384" ht="12" customHeight="1" x14ac:dyDescent="0.25">
      <c r="A8" s="292" t="s">
        <v>6</v>
      </c>
      <c r="B8" s="348" t="s">
        <v>27</v>
      </c>
      <c r="C8" s="353" t="s">
        <v>5</v>
      </c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5"/>
      <c r="AC8" s="151"/>
      <c r="AD8" s="151"/>
      <c r="AE8" s="304"/>
    </row>
    <row r="9" spans="1:32 16384:16384" ht="11.25" customHeight="1" thickBot="1" x14ac:dyDescent="0.3">
      <c r="A9" s="292"/>
      <c r="B9" s="348"/>
      <c r="C9" s="324" t="s">
        <v>106</v>
      </c>
      <c r="D9" s="300"/>
      <c r="E9" s="300"/>
      <c r="F9" s="300"/>
      <c r="G9" s="300"/>
      <c r="H9" s="300"/>
      <c r="I9" s="300"/>
      <c r="J9" s="300" t="s">
        <v>107</v>
      </c>
      <c r="K9" s="300"/>
      <c r="L9" s="300"/>
      <c r="M9" s="300"/>
      <c r="N9" s="300"/>
      <c r="O9" s="300"/>
      <c r="P9" s="300" t="s">
        <v>108</v>
      </c>
      <c r="Q9" s="300"/>
      <c r="R9" s="300"/>
      <c r="S9" s="300"/>
      <c r="T9" s="300"/>
      <c r="U9" s="300" t="s">
        <v>109</v>
      </c>
      <c r="V9" s="300"/>
      <c r="W9" s="300"/>
      <c r="X9" s="300"/>
      <c r="Y9" s="300"/>
      <c r="Z9" s="300" t="s">
        <v>110</v>
      </c>
      <c r="AA9" s="300"/>
      <c r="AB9" s="325"/>
      <c r="AC9" s="150"/>
      <c r="AD9" s="150"/>
      <c r="AE9" s="304"/>
    </row>
    <row r="10" spans="1:32 16384:16384" ht="37.5" customHeight="1" thickBot="1" x14ac:dyDescent="0.3">
      <c r="A10" s="292"/>
      <c r="B10" s="349"/>
      <c r="C10" s="350" t="str">
        <f>IF('1º P'!C10="","",'1º P'!C10)</f>
        <v>CONSTRUYE SU IDENT COMO PERS HUM, AMADA POR DIOS, DIGNA, LIBRE Y TRASCEN, COMPREN LA DOCT DE SU RELIG, ABIERTAS AL DIALOG CON LAS QUE LE SON CERCANAS</v>
      </c>
      <c r="D10" s="351"/>
      <c r="E10" s="351"/>
      <c r="F10" s="351"/>
      <c r="G10" s="351"/>
      <c r="H10" s="351"/>
      <c r="I10" s="352"/>
      <c r="J10" s="350" t="str">
        <f>IF('1º P'!J10="","",'1º P'!J10)</f>
        <v>ASUME LA EXPER DEL ENCUENT PERS Y COMUNIT CON DIOS EN SU PROYECT DE VIDA EN COHERENCIA CON SU CREENCIA RELIGIOSA</v>
      </c>
      <c r="K10" s="351"/>
      <c r="L10" s="351"/>
      <c r="M10" s="351"/>
      <c r="N10" s="351"/>
      <c r="O10" s="352"/>
      <c r="P10" s="350" t="str">
        <f>IF('1º P'!P10="","",'1º P'!P10)</f>
        <v/>
      </c>
      <c r="Q10" s="351"/>
      <c r="R10" s="351"/>
      <c r="S10" s="351"/>
      <c r="T10" s="352"/>
      <c r="U10" s="350" t="str">
        <f>IF('1º P'!U10="","",'1º P'!U10)</f>
        <v/>
      </c>
      <c r="V10" s="351"/>
      <c r="W10" s="351"/>
      <c r="X10" s="351"/>
      <c r="Y10" s="352"/>
      <c r="Z10" s="350" t="str">
        <f>IF('1º P'!Z10="","",'1º P'!Z10)</f>
        <v/>
      </c>
      <c r="AA10" s="351"/>
      <c r="AB10" s="352"/>
      <c r="AC10" s="166"/>
      <c r="AD10" s="166"/>
      <c r="AE10" s="304"/>
    </row>
    <row r="11" spans="1:32 16384:16384" ht="93.75" customHeight="1" thickBot="1" x14ac:dyDescent="0.3">
      <c r="A11" s="292"/>
      <c r="B11" s="349"/>
      <c r="C11" s="86" t="str">
        <f>IF('1º P'!C11="","",'1º P'!C11)</f>
        <v>Conoce a Dios y asume su ident relig y espirit como pers digna, libre y trascent</v>
      </c>
      <c r="D11" s="86" t="str">
        <f>IF('1º P'!D11="","",'1º P'!D11)</f>
        <v>Cultiva y valora las manif. relig. de su entorno argument su fe de manera comprensible y respetuosa</v>
      </c>
      <c r="E11" s="86" t="str">
        <f>IF('1º P'!E11="","",'1º P'!E11)</f>
        <v/>
      </c>
      <c r="F11" s="86" t="str">
        <f>IF('1º P'!F11="","",'1º P'!F11)</f>
        <v/>
      </c>
      <c r="G11" s="86" t="str">
        <f>IF('1º P'!G11="","",'1º P'!G11)</f>
        <v/>
      </c>
      <c r="H11" s="86" t="str">
        <f>IF('1º P'!H11="","",'1º P'!H11)</f>
        <v/>
      </c>
      <c r="I11" s="104" t="s">
        <v>59</v>
      </c>
      <c r="J11" s="87" t="str">
        <f>IF('1º P'!J11="","",'1º P'!J11)</f>
        <v>Transf su entorno desde el encuent pers y comunit con Dios y desde la fe que profesa</v>
      </c>
      <c r="K11" s="87" t="str">
        <f>IF('1º P'!K11="","",'1º P'!K11)</f>
        <v>Actúa coherentemente en razón de su fe según los princ de su conc moral en situac de la vida</v>
      </c>
      <c r="L11" s="87" t="str">
        <f>IF('1º P'!L11="","",'1º P'!L11)</f>
        <v/>
      </c>
      <c r="M11" s="87" t="str">
        <f>IF('1º P'!M11="","",'1º P'!M11)</f>
        <v/>
      </c>
      <c r="N11" s="87" t="str">
        <f>IF('1º P'!N11="","",'1º P'!N11)</f>
        <v/>
      </c>
      <c r="O11" s="104" t="s">
        <v>59</v>
      </c>
      <c r="P11" s="87" t="str">
        <f>IF('1º P'!P11="","",'1º P'!P11)</f>
        <v/>
      </c>
      <c r="Q11" s="87" t="str">
        <f>IF('1º P'!Q11="","",'1º P'!Q11)</f>
        <v/>
      </c>
      <c r="R11" s="87" t="str">
        <f>IF('1º P'!R11="","",'1º P'!R11)</f>
        <v/>
      </c>
      <c r="S11" s="87" t="str">
        <f>IF('1º P'!S11="","",'1º P'!S11)</f>
        <v/>
      </c>
      <c r="T11" s="104" t="s">
        <v>59</v>
      </c>
      <c r="U11" s="87" t="str">
        <f>IF('1º P'!U11="","",'1º P'!U11)</f>
        <v/>
      </c>
      <c r="V11" s="87" t="str">
        <f>IF('1º P'!V11="","",'1º P'!V11)</f>
        <v/>
      </c>
      <c r="W11" s="87" t="str">
        <f>IF('1º P'!W11="","",'1º P'!W11)</f>
        <v/>
      </c>
      <c r="X11" s="87" t="str">
        <f>IF('1º P'!X11="","",'1º P'!X11)</f>
        <v/>
      </c>
      <c r="Y11" s="104" t="s">
        <v>59</v>
      </c>
      <c r="Z11" s="172" t="str">
        <f>IF('1º P'!Z11="","",'1º P'!Z11)</f>
        <v/>
      </c>
      <c r="AA11" s="172" t="str">
        <f>IF('1º P'!AA11="","",'1º P'!AA11)</f>
        <v/>
      </c>
      <c r="AB11" s="104" t="s">
        <v>59</v>
      </c>
      <c r="AC11" s="152"/>
      <c r="AD11" s="152"/>
      <c r="AE11" s="304"/>
    </row>
    <row r="12" spans="1:32 16384:16384" s="12" customFormat="1" ht="15.75" customHeight="1" x14ac:dyDescent="0.25">
      <c r="A12" s="21">
        <v>1</v>
      </c>
      <c r="B12" s="267" t="str">
        <f>IF('1º P'!B12="","",'1º P'!B12)</f>
        <v>Almonte Limachi, Mayte Marilia</v>
      </c>
      <c r="C12" s="270"/>
      <c r="D12" s="270"/>
      <c r="E12" s="270"/>
      <c r="F12" s="270"/>
      <c r="G12" s="270"/>
      <c r="H12" s="271"/>
      <c r="I12" s="105" t="s">
        <v>33</v>
      </c>
      <c r="J12" s="270"/>
      <c r="K12" s="270"/>
      <c r="L12" s="270"/>
      <c r="M12" s="270"/>
      <c r="N12" s="271"/>
      <c r="O12" s="105" t="s">
        <v>33</v>
      </c>
      <c r="P12" s="280"/>
      <c r="Q12" s="270"/>
      <c r="R12" s="270"/>
      <c r="S12" s="271"/>
      <c r="T12" s="105"/>
      <c r="U12" s="280"/>
      <c r="V12" s="270"/>
      <c r="W12" s="270"/>
      <c r="X12" s="271"/>
      <c r="Y12" s="105"/>
      <c r="Z12" s="280"/>
      <c r="AA12" s="270"/>
      <c r="AB12" s="105"/>
      <c r="AC12" s="49"/>
      <c r="AD12" s="49"/>
      <c r="AE12" s="153"/>
      <c r="AF12" s="83">
        <f>IF(B12="","",AE12)</f>
        <v>0</v>
      </c>
      <c r="XFD12" s="82"/>
    </row>
    <row r="13" spans="1:32 16384:16384" s="13" customFormat="1" ht="15.75" customHeight="1" x14ac:dyDescent="0.25">
      <c r="A13" s="22">
        <v>2</v>
      </c>
      <c r="B13" s="268" t="str">
        <f>IF('1º P'!B13="","",'1º P'!B13)</f>
        <v>Amones Condori , Geovana</v>
      </c>
      <c r="C13" s="272"/>
      <c r="D13" s="272" t="s">
        <v>142</v>
      </c>
      <c r="E13" s="272"/>
      <c r="F13" s="272"/>
      <c r="G13" s="272"/>
      <c r="H13" s="273"/>
      <c r="I13" s="106" t="s">
        <v>31</v>
      </c>
      <c r="J13" s="272"/>
      <c r="K13" s="272"/>
      <c r="L13" s="272"/>
      <c r="M13" s="272"/>
      <c r="N13" s="273"/>
      <c r="O13" s="106" t="s">
        <v>32</v>
      </c>
      <c r="P13" s="278"/>
      <c r="Q13" s="272"/>
      <c r="R13" s="272"/>
      <c r="S13" s="273"/>
      <c r="T13" s="106" t="s">
        <v>32</v>
      </c>
      <c r="U13" s="278"/>
      <c r="V13" s="272"/>
      <c r="W13" s="272"/>
      <c r="X13" s="273"/>
      <c r="Y13" s="106"/>
      <c r="Z13" s="278"/>
      <c r="AA13" s="272"/>
      <c r="AB13" s="106"/>
      <c r="AC13" s="49"/>
      <c r="AD13" s="49"/>
      <c r="AE13" s="153"/>
      <c r="AF13" s="83">
        <f>IF(B13="","",AE13)</f>
        <v>0</v>
      </c>
      <c r="XFD13" s="82"/>
    </row>
    <row r="14" spans="1:32 16384:16384" s="13" customFormat="1" ht="15.75" customHeight="1" x14ac:dyDescent="0.25">
      <c r="A14" s="22">
        <v>3</v>
      </c>
      <c r="B14" s="268" t="str">
        <f>IF('1º P'!B14="","",'1º P'!B14)</f>
        <v xml:space="preserve"> Ancco Machaca, Xiomara Yémely</v>
      </c>
      <c r="C14" s="272"/>
      <c r="D14" s="272"/>
      <c r="E14" s="272"/>
      <c r="F14" s="272"/>
      <c r="G14" s="272"/>
      <c r="H14" s="273"/>
      <c r="I14" s="106" t="s">
        <v>32</v>
      </c>
      <c r="J14" s="272" t="s">
        <v>32</v>
      </c>
      <c r="K14" s="272"/>
      <c r="L14" s="272"/>
      <c r="M14" s="272"/>
      <c r="N14" s="273"/>
      <c r="O14" s="106" t="s">
        <v>32</v>
      </c>
      <c r="P14" s="278"/>
      <c r="Q14" s="272"/>
      <c r="R14" s="272"/>
      <c r="S14" s="273"/>
      <c r="T14" s="106"/>
      <c r="U14" s="278"/>
      <c r="V14" s="272"/>
      <c r="W14" s="272"/>
      <c r="X14" s="273"/>
      <c r="Y14" s="106"/>
      <c r="Z14" s="278"/>
      <c r="AA14" s="272"/>
      <c r="AB14" s="106"/>
      <c r="AC14" s="49"/>
      <c r="AD14" s="49"/>
      <c r="AE14" s="153"/>
      <c r="AF14" s="83">
        <f>IF(B14="","",AE14)</f>
        <v>0</v>
      </c>
      <c r="XFD14" s="82"/>
    </row>
    <row r="15" spans="1:32 16384:16384" s="13" customFormat="1" ht="15.75" customHeight="1" x14ac:dyDescent="0.25">
      <c r="A15" s="22">
        <v>4</v>
      </c>
      <c r="B15" s="268" t="str">
        <f>IF('1º P'!B15="","",'1º P'!B15)</f>
        <v>Añacata Huancco,Yeny Yuliana</v>
      </c>
      <c r="C15" s="272" t="s">
        <v>140</v>
      </c>
      <c r="D15" s="272"/>
      <c r="E15" s="272"/>
      <c r="F15" s="272"/>
      <c r="G15" s="272"/>
      <c r="H15" s="273"/>
      <c r="I15" s="106" t="s">
        <v>33</v>
      </c>
      <c r="J15" s="272"/>
      <c r="K15" s="272" t="s">
        <v>144</v>
      </c>
      <c r="L15" s="272"/>
      <c r="M15" s="272"/>
      <c r="N15" s="273"/>
      <c r="O15" s="106" t="s">
        <v>11</v>
      </c>
      <c r="P15" s="278"/>
      <c r="Q15" s="272"/>
      <c r="R15" s="272"/>
      <c r="S15" s="273"/>
      <c r="T15" s="106" t="s">
        <v>11</v>
      </c>
      <c r="U15" s="278"/>
      <c r="V15" s="272"/>
      <c r="W15" s="272"/>
      <c r="X15" s="273"/>
      <c r="Y15" s="106" t="s">
        <v>31</v>
      </c>
      <c r="Z15" s="278"/>
      <c r="AA15" s="272"/>
      <c r="AB15" s="106"/>
      <c r="AC15" s="49"/>
      <c r="AD15" s="49"/>
      <c r="AE15" s="153"/>
      <c r="AF15" s="83">
        <f>IF(B15="","",AE15)</f>
        <v>0</v>
      </c>
      <c r="XFD15" s="82"/>
    </row>
    <row r="16" spans="1:32 16384:16384" s="13" customFormat="1" ht="15.75" customHeight="1" x14ac:dyDescent="0.25">
      <c r="A16" s="22">
        <v>5</v>
      </c>
      <c r="B16" s="268" t="str">
        <f>IF('1º P'!B16="","",'1º P'!B16)</f>
        <v xml:space="preserve">Apaza Zapana, Melany Sofía </v>
      </c>
      <c r="C16" s="272"/>
      <c r="D16" s="272" t="s">
        <v>144</v>
      </c>
      <c r="E16" s="272"/>
      <c r="F16" s="272"/>
      <c r="G16" s="272"/>
      <c r="H16" s="273"/>
      <c r="I16" s="106" t="s">
        <v>33</v>
      </c>
      <c r="J16" s="272"/>
      <c r="K16" s="272"/>
      <c r="L16" s="272"/>
      <c r="M16" s="272"/>
      <c r="N16" s="273"/>
      <c r="O16" s="106" t="s">
        <v>11</v>
      </c>
      <c r="P16" s="278"/>
      <c r="Q16" s="272"/>
      <c r="R16" s="272"/>
      <c r="S16" s="273"/>
      <c r="T16" s="106"/>
      <c r="U16" s="278"/>
      <c r="V16" s="272"/>
      <c r="W16" s="272"/>
      <c r="X16" s="273"/>
      <c r="Y16" s="106"/>
      <c r="Z16" s="278"/>
      <c r="AA16" s="272"/>
      <c r="AB16" s="106"/>
      <c r="AC16" s="49"/>
      <c r="AD16" s="49"/>
      <c r="AE16" s="153"/>
      <c r="AF16" s="83">
        <f>IF(B16="","",AE16)</f>
        <v>0</v>
      </c>
      <c r="XFD16" s="82"/>
    </row>
    <row r="17" spans="1:32 16384:16384" s="13" customFormat="1" ht="15.75" customHeight="1" x14ac:dyDescent="0.25">
      <c r="A17" s="22">
        <v>6</v>
      </c>
      <c r="B17" s="268" t="str">
        <f>IF('1º P'!B17="","",'1º P'!B17)</f>
        <v>Apomayta Maquera , Yesenia Patricia</v>
      </c>
      <c r="C17" s="272"/>
      <c r="D17" s="272"/>
      <c r="E17" s="272"/>
      <c r="F17" s="272"/>
      <c r="G17" s="272"/>
      <c r="H17" s="273"/>
      <c r="I17" s="106" t="s">
        <v>11</v>
      </c>
      <c r="J17" s="272"/>
      <c r="K17" s="272"/>
      <c r="L17" s="272"/>
      <c r="M17" s="272"/>
      <c r="N17" s="273"/>
      <c r="O17" s="106" t="s">
        <v>11</v>
      </c>
      <c r="P17" s="278"/>
      <c r="Q17" s="272"/>
      <c r="R17" s="272"/>
      <c r="S17" s="273"/>
      <c r="T17" s="106"/>
      <c r="U17" s="278"/>
      <c r="V17" s="272"/>
      <c r="W17" s="272"/>
      <c r="X17" s="273"/>
      <c r="Y17" s="106" t="s">
        <v>11</v>
      </c>
      <c r="Z17" s="278"/>
      <c r="AA17" s="272"/>
      <c r="AB17" s="106"/>
      <c r="AC17" s="49"/>
      <c r="AD17" s="49"/>
      <c r="AE17" s="153"/>
      <c r="AF17" s="83">
        <f>IF(B17="","",AE17)</f>
        <v>0</v>
      </c>
      <c r="XFD17" s="82"/>
    </row>
    <row r="18" spans="1:32 16384:16384" s="13" customFormat="1" ht="15.75" customHeight="1" x14ac:dyDescent="0.25">
      <c r="A18" s="22">
        <v>7</v>
      </c>
      <c r="B18" s="268" t="str">
        <f>IF('1º P'!B18="","",'1º P'!B18)</f>
        <v>Ccosi Cauna, Fiorela Karina</v>
      </c>
      <c r="C18" s="272"/>
      <c r="D18" s="272"/>
      <c r="E18" s="272"/>
      <c r="F18" s="272"/>
      <c r="G18" s="272"/>
      <c r="H18" s="273"/>
      <c r="I18" s="106" t="s">
        <v>11</v>
      </c>
      <c r="J18" s="272"/>
      <c r="K18" s="272"/>
      <c r="L18" s="272"/>
      <c r="M18" s="272"/>
      <c r="N18" s="273"/>
      <c r="O18" s="106" t="s">
        <v>11</v>
      </c>
      <c r="P18" s="278"/>
      <c r="Q18" s="272"/>
      <c r="R18" s="272"/>
      <c r="S18" s="273"/>
      <c r="T18" s="106"/>
      <c r="U18" s="278"/>
      <c r="V18" s="272"/>
      <c r="W18" s="272"/>
      <c r="X18" s="273"/>
      <c r="Y18" s="106"/>
      <c r="Z18" s="278"/>
      <c r="AA18" s="272"/>
      <c r="AB18" s="106"/>
      <c r="AC18" s="49"/>
      <c r="AD18" s="49"/>
      <c r="AE18" s="153"/>
      <c r="AF18" s="83">
        <f>IF(B18="","",AE18)</f>
        <v>0</v>
      </c>
      <c r="XFD18" s="82"/>
    </row>
    <row r="19" spans="1:32 16384:16384" s="13" customFormat="1" ht="15.75" customHeight="1" x14ac:dyDescent="0.25">
      <c r="A19" s="22">
        <v>8</v>
      </c>
      <c r="B19" s="268" t="str">
        <f>IF('1º P'!B19="","",'1º P'!B19)</f>
        <v>Chata Vargas , Sandra</v>
      </c>
      <c r="C19" s="272"/>
      <c r="D19" s="272"/>
      <c r="E19" s="272"/>
      <c r="F19" s="272"/>
      <c r="G19" s="272"/>
      <c r="H19" s="273"/>
      <c r="I19" s="106" t="s">
        <v>11</v>
      </c>
      <c r="J19" s="272"/>
      <c r="K19" s="272"/>
      <c r="L19" s="272"/>
      <c r="M19" s="272"/>
      <c r="N19" s="273"/>
      <c r="O19" s="106" t="s">
        <v>11</v>
      </c>
      <c r="P19" s="278"/>
      <c r="Q19" s="272"/>
      <c r="R19" s="272"/>
      <c r="S19" s="273"/>
      <c r="T19" s="106"/>
      <c r="U19" s="278"/>
      <c r="V19" s="272"/>
      <c r="W19" s="272"/>
      <c r="X19" s="273"/>
      <c r="Y19" s="106"/>
      <c r="Z19" s="278"/>
      <c r="AA19" s="272"/>
      <c r="AB19" s="106"/>
      <c r="AC19" s="49"/>
      <c r="AD19" s="49"/>
      <c r="AE19" s="153"/>
      <c r="AF19" s="83">
        <f>IF(B19="","",AE19)</f>
        <v>0</v>
      </c>
      <c r="XFD19" s="82"/>
    </row>
    <row r="20" spans="1:32 16384:16384" s="13" customFormat="1" ht="15.75" customHeight="1" x14ac:dyDescent="0.25">
      <c r="A20" s="22">
        <v>9</v>
      </c>
      <c r="B20" s="268" t="str">
        <f>IF('1º P'!B20="","",'1º P'!B20)</f>
        <v>Choque Humpire, Andrea Belén</v>
      </c>
      <c r="C20" s="272"/>
      <c r="D20" s="272"/>
      <c r="E20" s="272"/>
      <c r="F20" s="272"/>
      <c r="G20" s="272"/>
      <c r="H20" s="273"/>
      <c r="I20" s="106" t="s">
        <v>11</v>
      </c>
      <c r="J20" s="272"/>
      <c r="K20" s="272"/>
      <c r="L20" s="272"/>
      <c r="M20" s="272"/>
      <c r="N20" s="273"/>
      <c r="O20" s="106" t="s">
        <v>31</v>
      </c>
      <c r="P20" s="278"/>
      <c r="Q20" s="272"/>
      <c r="R20" s="272"/>
      <c r="S20" s="273"/>
      <c r="T20" s="106"/>
      <c r="U20" s="278"/>
      <c r="V20" s="272"/>
      <c r="W20" s="272"/>
      <c r="X20" s="273"/>
      <c r="Y20" s="106"/>
      <c r="Z20" s="278"/>
      <c r="AA20" s="272"/>
      <c r="AB20" s="106"/>
      <c r="AC20" s="49"/>
      <c r="AD20" s="49"/>
      <c r="AE20" s="153"/>
      <c r="AF20" s="83">
        <f>IF(B20="","",AE20)</f>
        <v>0</v>
      </c>
      <c r="XFD20" s="82"/>
    </row>
    <row r="21" spans="1:32 16384:16384" s="13" customFormat="1" ht="15.75" customHeight="1" x14ac:dyDescent="0.25">
      <c r="A21" s="22">
        <v>10</v>
      </c>
      <c r="B21" s="268" t="str">
        <f>IF('1º P'!B21="","",'1º P'!B21)</f>
        <v xml:space="preserve"> Choquehuanca Quea , Ana  Mabel</v>
      </c>
      <c r="C21" s="272"/>
      <c r="D21" s="272"/>
      <c r="E21" s="272"/>
      <c r="F21" s="272"/>
      <c r="G21" s="272"/>
      <c r="H21" s="273"/>
      <c r="I21" s="106" t="s">
        <v>11</v>
      </c>
      <c r="J21" s="272"/>
      <c r="K21" s="272"/>
      <c r="L21" s="272"/>
      <c r="M21" s="272"/>
      <c r="N21" s="273"/>
      <c r="O21" s="106" t="s">
        <v>11</v>
      </c>
      <c r="P21" s="278"/>
      <c r="Q21" s="272"/>
      <c r="R21" s="272"/>
      <c r="S21" s="273"/>
      <c r="T21" s="106"/>
      <c r="U21" s="278"/>
      <c r="V21" s="272"/>
      <c r="W21" s="272"/>
      <c r="X21" s="273"/>
      <c r="Y21" s="106"/>
      <c r="Z21" s="278"/>
      <c r="AA21" s="272"/>
      <c r="AB21" s="106"/>
      <c r="AC21" s="49"/>
      <c r="AD21" s="49"/>
      <c r="AE21" s="153"/>
      <c r="AF21" s="83">
        <f>IF(B21="","",AE21)</f>
        <v>0</v>
      </c>
      <c r="XFD21" s="82"/>
    </row>
    <row r="22" spans="1:32 16384:16384" s="13" customFormat="1" ht="15.75" customHeight="1" x14ac:dyDescent="0.25">
      <c r="A22" s="22">
        <v>11</v>
      </c>
      <c r="B22" s="268" t="str">
        <f>IF('1º P'!B22="","",'1º P'!B22)</f>
        <v>Condori Huancahuire, Alexandra Estephani</v>
      </c>
      <c r="C22" s="272"/>
      <c r="D22" s="272"/>
      <c r="E22" s="272"/>
      <c r="F22" s="272"/>
      <c r="G22" s="272"/>
      <c r="H22" s="273"/>
      <c r="I22" s="106" t="s">
        <v>11</v>
      </c>
      <c r="J22" s="272"/>
      <c r="K22" s="272"/>
      <c r="L22" s="272"/>
      <c r="M22" s="272"/>
      <c r="N22" s="273"/>
      <c r="O22" s="106" t="s">
        <v>11</v>
      </c>
      <c r="P22" s="278"/>
      <c r="Q22" s="272"/>
      <c r="R22" s="272"/>
      <c r="S22" s="273"/>
      <c r="T22" s="106"/>
      <c r="U22" s="278"/>
      <c r="V22" s="272"/>
      <c r="W22" s="272"/>
      <c r="X22" s="273"/>
      <c r="Y22" s="106"/>
      <c r="Z22" s="278"/>
      <c r="AA22" s="272"/>
      <c r="AB22" s="106"/>
      <c r="AC22" s="49"/>
      <c r="AD22" s="49"/>
      <c r="AE22" s="153"/>
      <c r="AF22" s="83">
        <f>IF(B22="","",AE22)</f>
        <v>0</v>
      </c>
      <c r="XFD22" s="82"/>
    </row>
    <row r="23" spans="1:32 16384:16384" s="13" customFormat="1" ht="15.75" customHeight="1" x14ac:dyDescent="0.25">
      <c r="A23" s="22">
        <v>12</v>
      </c>
      <c r="B23" s="268" t="str">
        <f>IF('1º P'!B23="","",'1º P'!B23)</f>
        <v>Cusirimay Acuña Sunmy</v>
      </c>
      <c r="C23" s="272"/>
      <c r="D23" s="272"/>
      <c r="E23" s="272"/>
      <c r="F23" s="272"/>
      <c r="G23" s="272"/>
      <c r="H23" s="273"/>
      <c r="I23" s="106" t="s">
        <v>11</v>
      </c>
      <c r="J23" s="272"/>
      <c r="K23" s="272"/>
      <c r="L23" s="272"/>
      <c r="M23" s="272"/>
      <c r="N23" s="273"/>
      <c r="O23" s="106" t="s">
        <v>11</v>
      </c>
      <c r="P23" s="278"/>
      <c r="Q23" s="272"/>
      <c r="R23" s="272"/>
      <c r="S23" s="273"/>
      <c r="T23" s="106"/>
      <c r="U23" s="278"/>
      <c r="V23" s="272"/>
      <c r="W23" s="272"/>
      <c r="X23" s="273"/>
      <c r="Y23" s="106"/>
      <c r="Z23" s="278"/>
      <c r="AA23" s="272"/>
      <c r="AB23" s="106"/>
      <c r="AC23" s="49"/>
      <c r="AD23" s="49"/>
      <c r="AE23" s="153"/>
      <c r="AF23" s="83">
        <f>IF(B23="","",AE23)</f>
        <v>0</v>
      </c>
      <c r="XFD23" s="82"/>
    </row>
    <row r="24" spans="1:32 16384:16384" s="13" customFormat="1" ht="15.75" customHeight="1" x14ac:dyDescent="0.25">
      <c r="A24" s="22">
        <v>13</v>
      </c>
      <c r="B24" s="268" t="str">
        <f>IF('1º P'!B24="","",'1º P'!B24)</f>
        <v>Cutipa,Hanacuni, Rosselie Adelaida .</v>
      </c>
      <c r="C24" s="272"/>
      <c r="D24" s="272"/>
      <c r="E24" s="272"/>
      <c r="F24" s="272"/>
      <c r="G24" s="272"/>
      <c r="H24" s="273"/>
      <c r="I24" s="106" t="s">
        <v>33</v>
      </c>
      <c r="J24" s="272"/>
      <c r="K24" s="272"/>
      <c r="L24" s="272"/>
      <c r="M24" s="272"/>
      <c r="N24" s="273"/>
      <c r="O24" s="106" t="s">
        <v>32</v>
      </c>
      <c r="P24" s="278"/>
      <c r="Q24" s="272"/>
      <c r="R24" s="272"/>
      <c r="S24" s="273"/>
      <c r="T24" s="106"/>
      <c r="U24" s="278"/>
      <c r="V24" s="272"/>
      <c r="W24" s="272"/>
      <c r="X24" s="273"/>
      <c r="Y24" s="106"/>
      <c r="Z24" s="278"/>
      <c r="AA24" s="272"/>
      <c r="AB24" s="106"/>
      <c r="AC24" s="49"/>
      <c r="AD24" s="49"/>
      <c r="AE24" s="153"/>
      <c r="AF24" s="83">
        <f>IF(B24="","",AE24)</f>
        <v>0</v>
      </c>
      <c r="XFD24" s="82"/>
    </row>
    <row r="25" spans="1:32 16384:16384" s="13" customFormat="1" ht="15.75" customHeight="1" x14ac:dyDescent="0.25">
      <c r="A25" s="22">
        <v>14</v>
      </c>
      <c r="B25" s="268" t="str">
        <f>IF('1º P'!B25="","",'1º P'!B25)</f>
        <v>Fuentes Quenta, Milagros Rosario</v>
      </c>
      <c r="C25" s="272"/>
      <c r="D25" s="272"/>
      <c r="E25" s="272"/>
      <c r="F25" s="272"/>
      <c r="G25" s="272"/>
      <c r="H25" s="273"/>
      <c r="I25" s="106" t="s">
        <v>11</v>
      </c>
      <c r="J25" s="272"/>
      <c r="K25" s="272"/>
      <c r="L25" s="272"/>
      <c r="M25" s="272"/>
      <c r="N25" s="273"/>
      <c r="O25" s="106" t="s">
        <v>11</v>
      </c>
      <c r="P25" s="278"/>
      <c r="Q25" s="272"/>
      <c r="R25" s="272"/>
      <c r="S25" s="273"/>
      <c r="T25" s="106"/>
      <c r="U25" s="278"/>
      <c r="V25" s="272"/>
      <c r="W25" s="272"/>
      <c r="X25" s="273"/>
      <c r="Y25" s="106"/>
      <c r="Z25" s="278"/>
      <c r="AA25" s="272"/>
      <c r="AB25" s="106"/>
      <c r="AC25" s="49"/>
      <c r="AD25" s="49"/>
      <c r="AE25" s="153"/>
      <c r="AF25" s="83">
        <f>IF(B25="","",AE25)</f>
        <v>0</v>
      </c>
      <c r="XFD25" s="82"/>
    </row>
    <row r="26" spans="1:32 16384:16384" s="13" customFormat="1" ht="15.75" customHeight="1" x14ac:dyDescent="0.25">
      <c r="A26" s="22">
        <v>15</v>
      </c>
      <c r="B26" s="268" t="str">
        <f>IF('1º P'!B26="","",'1º P'!B26)</f>
        <v>Jara Soncco, Marycarmen</v>
      </c>
      <c r="C26" s="272"/>
      <c r="D26" s="272"/>
      <c r="E26" s="272"/>
      <c r="F26" s="272"/>
      <c r="G26" s="272"/>
      <c r="H26" s="273"/>
      <c r="I26" s="106" t="s">
        <v>11</v>
      </c>
      <c r="J26" s="272"/>
      <c r="K26" s="272"/>
      <c r="L26" s="272"/>
      <c r="M26" s="272"/>
      <c r="N26" s="273"/>
      <c r="O26" s="106" t="s">
        <v>11</v>
      </c>
      <c r="P26" s="278"/>
      <c r="Q26" s="272"/>
      <c r="R26" s="272"/>
      <c r="S26" s="273"/>
      <c r="T26" s="106"/>
      <c r="U26" s="278"/>
      <c r="V26" s="272"/>
      <c r="W26" s="272"/>
      <c r="X26" s="273"/>
      <c r="Y26" s="106"/>
      <c r="Z26" s="278"/>
      <c r="AA26" s="272"/>
      <c r="AB26" s="106"/>
      <c r="AC26" s="49"/>
      <c r="AD26" s="49"/>
      <c r="AE26" s="153"/>
      <c r="AF26" s="83">
        <f>IF(B26="","",AE26)</f>
        <v>0</v>
      </c>
      <c r="XFD26" s="82"/>
    </row>
    <row r="27" spans="1:32 16384:16384" s="13" customFormat="1" ht="15.75" customHeight="1" x14ac:dyDescent="0.25">
      <c r="A27" s="22">
        <v>16</v>
      </c>
      <c r="B27" s="268" t="str">
        <f>IF('1º P'!B27="","",'1º P'!B27)</f>
        <v>Mamani Chura , Milagros Treysi</v>
      </c>
      <c r="C27" s="274"/>
      <c r="D27" s="274"/>
      <c r="E27" s="274"/>
      <c r="F27" s="274"/>
      <c r="G27" s="274"/>
      <c r="H27" s="275"/>
      <c r="I27" s="111" t="s">
        <v>11</v>
      </c>
      <c r="J27" s="274"/>
      <c r="K27" s="274"/>
      <c r="L27" s="272"/>
      <c r="M27" s="272"/>
      <c r="N27" s="273"/>
      <c r="O27" s="106" t="s">
        <v>32</v>
      </c>
      <c r="P27" s="278"/>
      <c r="Q27" s="272"/>
      <c r="R27" s="272"/>
      <c r="S27" s="273"/>
      <c r="T27" s="106"/>
      <c r="U27" s="278"/>
      <c r="V27" s="272"/>
      <c r="W27" s="272"/>
      <c r="X27" s="273"/>
      <c r="Y27" s="106"/>
      <c r="Z27" s="278"/>
      <c r="AA27" s="272"/>
      <c r="AB27" s="106"/>
      <c r="AC27" s="49"/>
      <c r="AD27" s="49"/>
      <c r="AE27" s="153"/>
      <c r="AF27" s="83">
        <f>IF(B27="","",AE27)</f>
        <v>0</v>
      </c>
      <c r="XFD27" s="82"/>
    </row>
    <row r="28" spans="1:32 16384:16384" s="13" customFormat="1" ht="15.75" customHeight="1" x14ac:dyDescent="0.25">
      <c r="A28" s="22">
        <v>17</v>
      </c>
      <c r="B28" s="268" t="str">
        <f>IF('1º P'!B28="","",'1º P'!B28)</f>
        <v xml:space="preserve"> Mamani Pari , Alisson Heidy</v>
      </c>
      <c r="C28" s="272"/>
      <c r="D28" s="272"/>
      <c r="E28" s="272"/>
      <c r="F28" s="272"/>
      <c r="G28" s="272"/>
      <c r="H28" s="273"/>
      <c r="I28" s="106" t="s">
        <v>11</v>
      </c>
      <c r="J28" s="272"/>
      <c r="K28" s="272"/>
      <c r="L28" s="272"/>
      <c r="M28" s="272"/>
      <c r="N28" s="273"/>
      <c r="O28" s="106" t="s">
        <v>11</v>
      </c>
      <c r="P28" s="278"/>
      <c r="Q28" s="272"/>
      <c r="R28" s="272"/>
      <c r="S28" s="273"/>
      <c r="T28" s="106"/>
      <c r="U28" s="278"/>
      <c r="V28" s="272"/>
      <c r="W28" s="272"/>
      <c r="X28" s="273"/>
      <c r="Y28" s="106"/>
      <c r="Z28" s="278"/>
      <c r="AA28" s="272"/>
      <c r="AB28" s="106"/>
      <c r="AC28" s="49"/>
      <c r="AD28" s="49"/>
      <c r="AE28" s="153"/>
      <c r="AF28" s="83">
        <f>IF(B28="","",AE28)</f>
        <v>0</v>
      </c>
      <c r="XFD28" s="82"/>
    </row>
    <row r="29" spans="1:32 16384:16384" s="13" customFormat="1" ht="15.75" customHeight="1" x14ac:dyDescent="0.25">
      <c r="A29" s="22">
        <v>18</v>
      </c>
      <c r="B29" s="268" t="str">
        <f>IF('1º P'!B29="","",'1º P'!B29)</f>
        <v xml:space="preserve"> Mamani Rivera, Margiori Stefany</v>
      </c>
      <c r="C29" s="272"/>
      <c r="D29" s="272"/>
      <c r="E29" s="272"/>
      <c r="F29" s="272"/>
      <c r="G29" s="272"/>
      <c r="H29" s="273"/>
      <c r="I29" s="106" t="s">
        <v>11</v>
      </c>
      <c r="J29" s="272"/>
      <c r="K29" s="272"/>
      <c r="L29" s="272"/>
      <c r="M29" s="272"/>
      <c r="N29" s="273"/>
      <c r="O29" s="106" t="s">
        <v>11</v>
      </c>
      <c r="P29" s="278"/>
      <c r="Q29" s="272"/>
      <c r="R29" s="272"/>
      <c r="S29" s="273"/>
      <c r="T29" s="106"/>
      <c r="U29" s="278"/>
      <c r="V29" s="272"/>
      <c r="W29" s="272"/>
      <c r="X29" s="273"/>
      <c r="Y29" s="106"/>
      <c r="Z29" s="278"/>
      <c r="AA29" s="272"/>
      <c r="AB29" s="106"/>
      <c r="AC29" s="49"/>
      <c r="AD29" s="49"/>
      <c r="AE29" s="153"/>
      <c r="AF29" s="83">
        <f>IF(B29="","",AE29)</f>
        <v>0</v>
      </c>
      <c r="XFD29" s="82"/>
    </row>
    <row r="30" spans="1:32 16384:16384" s="13" customFormat="1" ht="15.75" customHeight="1" x14ac:dyDescent="0.25">
      <c r="A30" s="22">
        <v>19</v>
      </c>
      <c r="B30" s="268" t="str">
        <f>IF('1º P'!B30="","",'1º P'!B30)</f>
        <v xml:space="preserve"> Mamani Tito, Jhoselin Yaneth</v>
      </c>
      <c r="C30" s="272"/>
      <c r="D30" s="272"/>
      <c r="E30" s="272"/>
      <c r="F30" s="272"/>
      <c r="G30" s="272"/>
      <c r="H30" s="273"/>
      <c r="I30" s="106" t="s">
        <v>11</v>
      </c>
      <c r="J30" s="272"/>
      <c r="K30" s="272"/>
      <c r="L30" s="272"/>
      <c r="M30" s="272"/>
      <c r="N30" s="273"/>
      <c r="O30" s="106" t="s">
        <v>11</v>
      </c>
      <c r="P30" s="278"/>
      <c r="Q30" s="272"/>
      <c r="R30" s="272"/>
      <c r="S30" s="273"/>
      <c r="T30" s="106"/>
      <c r="U30" s="278"/>
      <c r="V30" s="272"/>
      <c r="W30" s="272"/>
      <c r="X30" s="273"/>
      <c r="Y30" s="106"/>
      <c r="Z30" s="278"/>
      <c r="AA30" s="272"/>
      <c r="AB30" s="106"/>
      <c r="AC30" s="49"/>
      <c r="AD30" s="49"/>
      <c r="AE30" s="153"/>
      <c r="AF30" s="83">
        <f>IF(B30="","",AE30)</f>
        <v>0</v>
      </c>
      <c r="XFD30" s="82"/>
    </row>
    <row r="31" spans="1:32 16384:16384" s="13" customFormat="1" ht="15.75" customHeight="1" x14ac:dyDescent="0.25">
      <c r="A31" s="22">
        <v>20</v>
      </c>
      <c r="B31" s="268" t="str">
        <f>IF('1º P'!B31="","",'1º P'!B31)</f>
        <v>Paso Mamani , Valeria  Valentina</v>
      </c>
      <c r="C31" s="272"/>
      <c r="D31" s="272"/>
      <c r="E31" s="272"/>
      <c r="F31" s="272"/>
      <c r="G31" s="272"/>
      <c r="H31" s="273"/>
      <c r="I31" s="106" t="s">
        <v>11</v>
      </c>
      <c r="J31" s="272"/>
      <c r="K31" s="272"/>
      <c r="L31" s="272"/>
      <c r="M31" s="272"/>
      <c r="N31" s="273"/>
      <c r="O31" s="106" t="s">
        <v>11</v>
      </c>
      <c r="P31" s="278"/>
      <c r="Q31" s="272"/>
      <c r="R31" s="272"/>
      <c r="S31" s="273"/>
      <c r="T31" s="106"/>
      <c r="U31" s="278"/>
      <c r="V31" s="272"/>
      <c r="W31" s="272"/>
      <c r="X31" s="273"/>
      <c r="Y31" s="106"/>
      <c r="Z31" s="278"/>
      <c r="AA31" s="272"/>
      <c r="AB31" s="106"/>
      <c r="AC31" s="49"/>
      <c r="AD31" s="49"/>
      <c r="AE31" s="153"/>
      <c r="AF31" s="83">
        <f>IF(B31="","",AE31)</f>
        <v>0</v>
      </c>
      <c r="XFD31" s="82"/>
    </row>
    <row r="32" spans="1:32 16384:16384" s="13" customFormat="1" ht="15.75" customHeight="1" x14ac:dyDescent="0.25">
      <c r="A32" s="22">
        <v>21</v>
      </c>
      <c r="B32" s="268" t="str">
        <f>IF('1º P'!B32="","",'1º P'!B32)</f>
        <v>Ponce Cahuana, Idania Xiomara F.</v>
      </c>
      <c r="C32" s="272"/>
      <c r="D32" s="272"/>
      <c r="E32" s="272"/>
      <c r="F32" s="272"/>
      <c r="G32" s="272"/>
      <c r="H32" s="273"/>
      <c r="I32" s="106" t="s">
        <v>11</v>
      </c>
      <c r="J32" s="272"/>
      <c r="K32" s="272"/>
      <c r="L32" s="272"/>
      <c r="M32" s="272"/>
      <c r="N32" s="273"/>
      <c r="O32" s="106" t="s">
        <v>11</v>
      </c>
      <c r="P32" s="278"/>
      <c r="Q32" s="272"/>
      <c r="R32" s="272"/>
      <c r="S32" s="273"/>
      <c r="T32" s="106"/>
      <c r="U32" s="278"/>
      <c r="V32" s="272"/>
      <c r="W32" s="272"/>
      <c r="X32" s="273"/>
      <c r="Y32" s="106"/>
      <c r="Z32" s="278"/>
      <c r="AA32" s="272"/>
      <c r="AB32" s="106"/>
      <c r="AC32" s="49"/>
      <c r="AD32" s="49"/>
      <c r="AE32" s="153"/>
      <c r="AF32" s="83">
        <f>IF(B32="","",AE32)</f>
        <v>0</v>
      </c>
      <c r="XFD32" s="82"/>
    </row>
    <row r="33" spans="1:32 16384:16384" s="13" customFormat="1" ht="15.75" customHeight="1" x14ac:dyDescent="0.25">
      <c r="A33" s="22">
        <v>22</v>
      </c>
      <c r="B33" s="268" t="str">
        <f>IF('1º P'!B33="","",'1º P'!B33)</f>
        <v>Prieto Maquera , Anyeli Dayana</v>
      </c>
      <c r="C33" s="272"/>
      <c r="D33" s="272"/>
      <c r="E33" s="272"/>
      <c r="F33" s="272"/>
      <c r="G33" s="272"/>
      <c r="H33" s="273"/>
      <c r="I33" s="106" t="s">
        <v>11</v>
      </c>
      <c r="J33" s="272"/>
      <c r="K33" s="272"/>
      <c r="L33" s="272"/>
      <c r="M33" s="272"/>
      <c r="N33" s="273"/>
      <c r="O33" s="106" t="s">
        <v>11</v>
      </c>
      <c r="P33" s="278"/>
      <c r="Q33" s="272"/>
      <c r="R33" s="272"/>
      <c r="S33" s="273"/>
      <c r="T33" s="106"/>
      <c r="U33" s="278"/>
      <c r="V33" s="272"/>
      <c r="W33" s="272"/>
      <c r="X33" s="273"/>
      <c r="Y33" s="106"/>
      <c r="Z33" s="278"/>
      <c r="AA33" s="272"/>
      <c r="AB33" s="106"/>
      <c r="AC33" s="49"/>
      <c r="AD33" s="49"/>
      <c r="AE33" s="153"/>
      <c r="AF33" s="83">
        <f>IF(B33="","",AE33)</f>
        <v>0</v>
      </c>
      <c r="XFD33" s="82"/>
    </row>
    <row r="34" spans="1:32 16384:16384" s="13" customFormat="1" ht="15.75" customHeight="1" x14ac:dyDescent="0.25">
      <c r="A34" s="22">
        <v>23</v>
      </c>
      <c r="B34" s="268" t="str">
        <f>IF('1º P'!B34="","",'1º P'!B34)</f>
        <v>Quispe  Antonio  , Naomy Brigit</v>
      </c>
      <c r="C34" s="272"/>
      <c r="D34" s="272"/>
      <c r="E34" s="272"/>
      <c r="F34" s="272"/>
      <c r="G34" s="272"/>
      <c r="H34" s="273"/>
      <c r="I34" s="106" t="s">
        <v>11</v>
      </c>
      <c r="J34" s="272"/>
      <c r="K34" s="272"/>
      <c r="L34" s="272"/>
      <c r="M34" s="272"/>
      <c r="N34" s="273"/>
      <c r="O34" s="106" t="s">
        <v>11</v>
      </c>
      <c r="P34" s="278"/>
      <c r="Q34" s="272"/>
      <c r="R34" s="272"/>
      <c r="S34" s="273"/>
      <c r="T34" s="106"/>
      <c r="U34" s="278"/>
      <c r="V34" s="272"/>
      <c r="W34" s="272"/>
      <c r="X34" s="273"/>
      <c r="Y34" s="106"/>
      <c r="Z34" s="278"/>
      <c r="AA34" s="272"/>
      <c r="AB34" s="106"/>
      <c r="AC34" s="49"/>
      <c r="AD34" s="49"/>
      <c r="AE34" s="153"/>
      <c r="AF34" s="83">
        <f>IF(B34="","",AE34)</f>
        <v>0</v>
      </c>
      <c r="XFD34" s="82"/>
    </row>
    <row r="35" spans="1:32 16384:16384" s="13" customFormat="1" ht="15.75" customHeight="1" x14ac:dyDescent="0.25">
      <c r="A35" s="22">
        <v>24</v>
      </c>
      <c r="B35" s="268" t="str">
        <f>IF('1º P'!B35="","",'1º P'!B35)</f>
        <v>Quispe Chambilla, Josselin Brizeth</v>
      </c>
      <c r="C35" s="272"/>
      <c r="D35" s="272"/>
      <c r="E35" s="272"/>
      <c r="F35" s="272"/>
      <c r="G35" s="272"/>
      <c r="H35" s="273"/>
      <c r="I35" s="106" t="s">
        <v>11</v>
      </c>
      <c r="J35" s="272"/>
      <c r="K35" s="272"/>
      <c r="L35" s="272"/>
      <c r="M35" s="272"/>
      <c r="N35" s="273"/>
      <c r="O35" s="106" t="s">
        <v>11</v>
      </c>
      <c r="P35" s="278"/>
      <c r="Q35" s="272"/>
      <c r="R35" s="272"/>
      <c r="S35" s="273"/>
      <c r="T35" s="106"/>
      <c r="U35" s="278"/>
      <c r="V35" s="272"/>
      <c r="W35" s="272"/>
      <c r="X35" s="273"/>
      <c r="Y35" s="106"/>
      <c r="Z35" s="278"/>
      <c r="AA35" s="272"/>
      <c r="AB35" s="106"/>
      <c r="AC35" s="49"/>
      <c r="AD35" s="49"/>
      <c r="AE35" s="153"/>
      <c r="AF35" s="83">
        <f>IF(B35="","",AE35)</f>
        <v>0</v>
      </c>
      <c r="XFD35" s="82"/>
    </row>
    <row r="36" spans="1:32 16384:16384" s="13" customFormat="1" ht="15.75" customHeight="1" x14ac:dyDescent="0.25">
      <c r="A36" s="22">
        <v>25</v>
      </c>
      <c r="B36" s="268" t="str">
        <f>IF('1º P'!B36="","",'1º P'!B36)</f>
        <v>Ramos Anhuamán, Valia Danitza</v>
      </c>
      <c r="C36" s="272"/>
      <c r="D36" s="272"/>
      <c r="E36" s="272"/>
      <c r="F36" s="272"/>
      <c r="G36" s="272"/>
      <c r="H36" s="273"/>
      <c r="I36" s="106" t="s">
        <v>11</v>
      </c>
      <c r="J36" s="272"/>
      <c r="K36" s="272"/>
      <c r="L36" s="272"/>
      <c r="M36" s="272"/>
      <c r="N36" s="273"/>
      <c r="O36" s="106" t="s">
        <v>11</v>
      </c>
      <c r="P36" s="278"/>
      <c r="Q36" s="272"/>
      <c r="R36" s="272"/>
      <c r="S36" s="273"/>
      <c r="T36" s="106"/>
      <c r="U36" s="278"/>
      <c r="V36" s="272"/>
      <c r="W36" s="272" t="s">
        <v>32</v>
      </c>
      <c r="X36" s="273"/>
      <c r="Y36" s="106"/>
      <c r="Z36" s="278"/>
      <c r="AA36" s="272"/>
      <c r="AB36" s="106"/>
      <c r="AC36" s="49"/>
      <c r="AD36" s="49"/>
      <c r="AE36" s="153"/>
      <c r="AF36" s="83">
        <f>IF(B36="","",AE36)</f>
        <v>0</v>
      </c>
      <c r="XFD36" s="82"/>
    </row>
    <row r="37" spans="1:32 16384:16384" s="13" customFormat="1" ht="15.75" customHeight="1" x14ac:dyDescent="0.25">
      <c r="A37" s="22">
        <v>26</v>
      </c>
      <c r="B37" s="268" t="str">
        <f>IF('1º P'!B37="","",'1º P'!B37)</f>
        <v>Ticona Gómez , Elizabeth Milagros</v>
      </c>
      <c r="C37" s="272"/>
      <c r="D37" s="272"/>
      <c r="E37" s="272"/>
      <c r="F37" s="272"/>
      <c r="G37" s="272"/>
      <c r="H37" s="273"/>
      <c r="I37" s="106" t="s">
        <v>11</v>
      </c>
      <c r="J37" s="272"/>
      <c r="K37" s="272"/>
      <c r="L37" s="272"/>
      <c r="M37" s="272"/>
      <c r="N37" s="273"/>
      <c r="O37" s="106" t="s">
        <v>11</v>
      </c>
      <c r="P37" s="278"/>
      <c r="Q37" s="272"/>
      <c r="R37" s="272"/>
      <c r="S37" s="273"/>
      <c r="T37" s="106"/>
      <c r="U37" s="278"/>
      <c r="V37" s="272"/>
      <c r="W37" s="272"/>
      <c r="X37" s="273"/>
      <c r="Y37" s="106"/>
      <c r="Z37" s="278"/>
      <c r="AA37" s="272"/>
      <c r="AB37" s="106"/>
      <c r="AC37" s="49"/>
      <c r="AD37" s="49"/>
      <c r="AE37" s="153"/>
      <c r="AF37" s="83">
        <f>IF(B37="","",AE37)</f>
        <v>0</v>
      </c>
      <c r="XFD37" s="82"/>
    </row>
    <row r="38" spans="1:32 16384:16384" s="13" customFormat="1" ht="15.75" customHeight="1" x14ac:dyDescent="0.25">
      <c r="A38" s="22">
        <v>27</v>
      </c>
      <c r="B38" s="268" t="str">
        <f>IF('1º P'!B38="","",'1º P'!B38)</f>
        <v>Toala Ginéz , Flor Lucero</v>
      </c>
      <c r="C38" s="272"/>
      <c r="D38" s="272"/>
      <c r="E38" s="272"/>
      <c r="F38" s="272"/>
      <c r="G38" s="272"/>
      <c r="H38" s="273"/>
      <c r="I38" s="106" t="s">
        <v>11</v>
      </c>
      <c r="J38" s="272"/>
      <c r="K38" s="272"/>
      <c r="L38" s="272"/>
      <c r="M38" s="272"/>
      <c r="N38" s="273"/>
      <c r="O38" s="106" t="s">
        <v>11</v>
      </c>
      <c r="P38" s="278"/>
      <c r="Q38" s="272"/>
      <c r="R38" s="272"/>
      <c r="S38" s="273"/>
      <c r="T38" s="106"/>
      <c r="U38" s="278"/>
      <c r="V38" s="272"/>
      <c r="W38" s="272"/>
      <c r="X38" s="273"/>
      <c r="Y38" s="106"/>
      <c r="Z38" s="278"/>
      <c r="AA38" s="272"/>
      <c r="AB38" s="106"/>
      <c r="AC38" s="49"/>
      <c r="AD38" s="49"/>
      <c r="AE38" s="153"/>
      <c r="AF38" s="83">
        <f>IF(B38="","",AE38)</f>
        <v>0</v>
      </c>
      <c r="XFD38" s="82"/>
    </row>
    <row r="39" spans="1:32 16384:16384" s="13" customFormat="1" ht="15.75" customHeight="1" x14ac:dyDescent="0.25">
      <c r="A39" s="22">
        <v>28</v>
      </c>
      <c r="B39" s="268" t="str">
        <f>IF('1º P'!B39="","",'1º P'!B39)</f>
        <v>Velarde Flores , Milagros  del Rosario</v>
      </c>
      <c r="C39" s="272"/>
      <c r="D39" s="272"/>
      <c r="E39" s="272"/>
      <c r="F39" s="272"/>
      <c r="G39" s="272"/>
      <c r="H39" s="273"/>
      <c r="I39" s="106" t="s">
        <v>11</v>
      </c>
      <c r="J39" s="272"/>
      <c r="K39" s="272"/>
      <c r="L39" s="272"/>
      <c r="M39" s="272"/>
      <c r="N39" s="273"/>
      <c r="O39" s="106" t="s">
        <v>11</v>
      </c>
      <c r="P39" s="278"/>
      <c r="Q39" s="272"/>
      <c r="R39" s="272"/>
      <c r="S39" s="273"/>
      <c r="T39" s="106"/>
      <c r="U39" s="278"/>
      <c r="V39" s="272"/>
      <c r="W39" s="272"/>
      <c r="X39" s="273"/>
      <c r="Y39" s="106"/>
      <c r="Z39" s="278"/>
      <c r="AA39" s="272"/>
      <c r="AB39" s="106"/>
      <c r="AC39" s="49"/>
      <c r="AD39" s="49"/>
      <c r="AE39" s="153"/>
      <c r="AF39" s="83">
        <f>IF(B39="","",AE39)</f>
        <v>0</v>
      </c>
      <c r="XFD39" s="82"/>
    </row>
    <row r="40" spans="1:32 16384:16384" s="13" customFormat="1" ht="15.75" customHeight="1" x14ac:dyDescent="0.25">
      <c r="A40" s="22">
        <v>29</v>
      </c>
      <c r="B40" s="268" t="str">
        <f>IF('1º P'!B40="","",'1º P'!B40)</f>
        <v>Vilca Machaca, Milagros Diana</v>
      </c>
      <c r="C40" s="272"/>
      <c r="D40" s="272"/>
      <c r="E40" s="272"/>
      <c r="F40" s="272"/>
      <c r="G40" s="272"/>
      <c r="H40" s="273"/>
      <c r="I40" s="106" t="s">
        <v>11</v>
      </c>
      <c r="J40" s="272"/>
      <c r="K40" s="272"/>
      <c r="L40" s="272"/>
      <c r="M40" s="272"/>
      <c r="N40" s="273"/>
      <c r="O40" s="106" t="s">
        <v>11</v>
      </c>
      <c r="P40" s="278"/>
      <c r="Q40" s="272"/>
      <c r="R40" s="272"/>
      <c r="S40" s="273"/>
      <c r="T40" s="106"/>
      <c r="U40" s="278"/>
      <c r="V40" s="272"/>
      <c r="W40" s="272"/>
      <c r="X40" s="273"/>
      <c r="Y40" s="106"/>
      <c r="Z40" s="278"/>
      <c r="AA40" s="272"/>
      <c r="AB40" s="106"/>
      <c r="AC40" s="49"/>
      <c r="AD40" s="49"/>
      <c r="AE40" s="153"/>
      <c r="AF40" s="83">
        <f>IF(B40="","",AE40)</f>
        <v>0</v>
      </c>
      <c r="XFD40" s="82"/>
    </row>
    <row r="41" spans="1:32 16384:16384" s="13" customFormat="1" ht="15.75" customHeight="1" x14ac:dyDescent="0.25">
      <c r="A41" s="22">
        <v>30</v>
      </c>
      <c r="B41" s="268" t="str">
        <f>IF('1º P'!B41="","",'1º P'!B41)</f>
        <v/>
      </c>
      <c r="C41" s="272"/>
      <c r="D41" s="272"/>
      <c r="E41" s="272"/>
      <c r="F41" s="272"/>
      <c r="G41" s="272"/>
      <c r="H41" s="273"/>
      <c r="I41" s="106"/>
      <c r="J41" s="278"/>
      <c r="K41" s="272"/>
      <c r="L41" s="272"/>
      <c r="M41" s="272"/>
      <c r="N41" s="273"/>
      <c r="O41" s="106"/>
      <c r="P41" s="278"/>
      <c r="Q41" s="272"/>
      <c r="R41" s="272"/>
      <c r="S41" s="273"/>
      <c r="T41" s="106"/>
      <c r="U41" s="278"/>
      <c r="V41" s="272"/>
      <c r="W41" s="272"/>
      <c r="X41" s="273"/>
      <c r="Y41" s="106"/>
      <c r="Z41" s="278"/>
      <c r="AA41" s="272"/>
      <c r="AB41" s="106"/>
      <c r="AC41" s="49"/>
      <c r="AD41" s="49"/>
      <c r="AE41" s="153"/>
      <c r="AF41" s="83" t="str">
        <f>IF(B41="","",AE41)</f>
        <v/>
      </c>
      <c r="XFD41" s="82"/>
    </row>
    <row r="42" spans="1:32 16384:16384" s="13" customFormat="1" ht="15.75" customHeight="1" x14ac:dyDescent="0.25">
      <c r="A42" s="22">
        <v>31</v>
      </c>
      <c r="B42" s="268" t="str">
        <f>IF('1º P'!B42="","",'1º P'!B42)</f>
        <v/>
      </c>
      <c r="C42" s="272"/>
      <c r="D42" s="272"/>
      <c r="E42" s="272"/>
      <c r="F42" s="272"/>
      <c r="G42" s="272"/>
      <c r="H42" s="273"/>
      <c r="I42" s="106"/>
      <c r="J42" s="278"/>
      <c r="K42" s="272"/>
      <c r="L42" s="272"/>
      <c r="M42" s="272"/>
      <c r="N42" s="273"/>
      <c r="O42" s="106"/>
      <c r="P42" s="278"/>
      <c r="Q42" s="272"/>
      <c r="R42" s="272"/>
      <c r="S42" s="273"/>
      <c r="T42" s="106"/>
      <c r="U42" s="278"/>
      <c r="V42" s="272"/>
      <c r="W42" s="272"/>
      <c r="X42" s="273"/>
      <c r="Y42" s="106"/>
      <c r="Z42" s="278"/>
      <c r="AA42" s="272"/>
      <c r="AB42" s="106"/>
      <c r="AC42" s="49"/>
      <c r="AD42" s="49"/>
      <c r="AE42" s="153"/>
      <c r="AF42" s="83" t="str">
        <f>IF(B42="","",AE42)</f>
        <v/>
      </c>
      <c r="XFD42" s="82"/>
    </row>
    <row r="43" spans="1:32 16384:16384" s="13" customFormat="1" ht="15.75" customHeight="1" x14ac:dyDescent="0.25">
      <c r="A43" s="22">
        <v>32</v>
      </c>
      <c r="B43" s="268" t="str">
        <f>IF('1º P'!B43="","",'1º P'!B43)</f>
        <v/>
      </c>
      <c r="C43" s="272"/>
      <c r="D43" s="272"/>
      <c r="E43" s="272"/>
      <c r="F43" s="272"/>
      <c r="G43" s="272"/>
      <c r="H43" s="273"/>
      <c r="I43" s="106"/>
      <c r="J43" s="278"/>
      <c r="K43" s="272"/>
      <c r="L43" s="272"/>
      <c r="M43" s="272"/>
      <c r="N43" s="273"/>
      <c r="O43" s="106"/>
      <c r="P43" s="278"/>
      <c r="Q43" s="272"/>
      <c r="R43" s="272"/>
      <c r="S43" s="273"/>
      <c r="T43" s="106"/>
      <c r="U43" s="278"/>
      <c r="V43" s="272"/>
      <c r="W43" s="272"/>
      <c r="X43" s="273"/>
      <c r="Y43" s="106"/>
      <c r="Z43" s="278"/>
      <c r="AA43" s="272"/>
      <c r="AB43" s="106"/>
      <c r="AC43" s="49"/>
      <c r="AD43" s="49"/>
      <c r="AE43" s="153"/>
      <c r="AF43" s="83" t="str">
        <f>IF(B43="","",AE43)</f>
        <v/>
      </c>
      <c r="XFD43" s="82"/>
    </row>
    <row r="44" spans="1:32 16384:16384" s="13" customFormat="1" ht="15.75" customHeight="1" x14ac:dyDescent="0.25">
      <c r="A44" s="22">
        <v>33</v>
      </c>
      <c r="B44" s="268" t="str">
        <f>IF('1º P'!B44="","",'1º P'!B44)</f>
        <v/>
      </c>
      <c r="C44" s="272"/>
      <c r="D44" s="272"/>
      <c r="E44" s="272"/>
      <c r="F44" s="272"/>
      <c r="G44" s="272"/>
      <c r="H44" s="273"/>
      <c r="I44" s="106"/>
      <c r="J44" s="278"/>
      <c r="K44" s="272"/>
      <c r="L44" s="272"/>
      <c r="M44" s="272"/>
      <c r="N44" s="273"/>
      <c r="O44" s="106"/>
      <c r="P44" s="278"/>
      <c r="Q44" s="272"/>
      <c r="R44" s="272"/>
      <c r="S44" s="273"/>
      <c r="T44" s="106"/>
      <c r="U44" s="278"/>
      <c r="V44" s="272"/>
      <c r="W44" s="272"/>
      <c r="X44" s="273"/>
      <c r="Y44" s="106"/>
      <c r="Z44" s="278"/>
      <c r="AA44" s="272"/>
      <c r="AB44" s="106"/>
      <c r="AC44" s="49"/>
      <c r="AD44" s="49"/>
      <c r="AE44" s="153"/>
      <c r="AF44" s="83" t="str">
        <f>IF(B44="","",AE44)</f>
        <v/>
      </c>
      <c r="XFD44" s="82"/>
    </row>
    <row r="45" spans="1:32 16384:16384" s="13" customFormat="1" ht="15.75" customHeight="1" x14ac:dyDescent="0.25">
      <c r="A45" s="22">
        <v>34</v>
      </c>
      <c r="B45" s="268" t="str">
        <f>IF('1º P'!B45="","",'1º P'!B45)</f>
        <v/>
      </c>
      <c r="C45" s="272"/>
      <c r="D45" s="272"/>
      <c r="E45" s="272"/>
      <c r="F45" s="272"/>
      <c r="G45" s="272"/>
      <c r="H45" s="273"/>
      <c r="I45" s="106"/>
      <c r="J45" s="278"/>
      <c r="K45" s="272"/>
      <c r="L45" s="272"/>
      <c r="M45" s="272"/>
      <c r="N45" s="273"/>
      <c r="O45" s="106"/>
      <c r="P45" s="278"/>
      <c r="Q45" s="272"/>
      <c r="R45" s="272"/>
      <c r="S45" s="273"/>
      <c r="T45" s="106"/>
      <c r="U45" s="278"/>
      <c r="V45" s="272"/>
      <c r="W45" s="272"/>
      <c r="X45" s="273"/>
      <c r="Y45" s="106"/>
      <c r="Z45" s="278"/>
      <c r="AA45" s="272"/>
      <c r="AB45" s="106"/>
      <c r="AC45" s="49"/>
      <c r="AD45" s="49"/>
      <c r="AE45" s="153"/>
      <c r="AF45" s="83" t="str">
        <f>IF(B45="","",AE45)</f>
        <v/>
      </c>
      <c r="XFD45" s="82"/>
    </row>
    <row r="46" spans="1:32 16384:16384" s="13" customFormat="1" ht="15.75" customHeight="1" x14ac:dyDescent="0.25">
      <c r="A46" s="22">
        <v>35</v>
      </c>
      <c r="B46" s="268" t="str">
        <f>IF('1º P'!B46="","",'1º P'!B46)</f>
        <v/>
      </c>
      <c r="C46" s="272"/>
      <c r="D46" s="272"/>
      <c r="E46" s="272"/>
      <c r="F46" s="272"/>
      <c r="G46" s="272"/>
      <c r="H46" s="273"/>
      <c r="I46" s="106"/>
      <c r="J46" s="278"/>
      <c r="K46" s="272"/>
      <c r="L46" s="272"/>
      <c r="M46" s="272"/>
      <c r="N46" s="273"/>
      <c r="O46" s="106"/>
      <c r="P46" s="278"/>
      <c r="Q46" s="272"/>
      <c r="R46" s="272"/>
      <c r="S46" s="273"/>
      <c r="T46" s="106"/>
      <c r="U46" s="278"/>
      <c r="V46" s="272"/>
      <c r="W46" s="272"/>
      <c r="X46" s="273"/>
      <c r="Y46" s="106"/>
      <c r="Z46" s="278"/>
      <c r="AA46" s="272"/>
      <c r="AB46" s="106"/>
      <c r="AC46" s="49"/>
      <c r="AD46" s="49"/>
      <c r="AE46" s="153"/>
      <c r="AF46" s="83"/>
      <c r="XFD46" s="82"/>
    </row>
    <row r="47" spans="1:32 16384:16384" s="13" customFormat="1" ht="15.75" customHeight="1" x14ac:dyDescent="0.25">
      <c r="A47" s="22">
        <v>36</v>
      </c>
      <c r="B47" s="268" t="str">
        <f>IF('1º P'!B47="","",'1º P'!B47)</f>
        <v/>
      </c>
      <c r="C47" s="272"/>
      <c r="D47" s="272"/>
      <c r="E47" s="272"/>
      <c r="F47" s="272"/>
      <c r="G47" s="272"/>
      <c r="H47" s="273"/>
      <c r="I47" s="106"/>
      <c r="J47" s="278"/>
      <c r="K47" s="272"/>
      <c r="L47" s="272"/>
      <c r="M47" s="272"/>
      <c r="N47" s="273"/>
      <c r="O47" s="106"/>
      <c r="P47" s="278"/>
      <c r="Q47" s="272"/>
      <c r="R47" s="272"/>
      <c r="S47" s="273"/>
      <c r="T47" s="106"/>
      <c r="U47" s="278"/>
      <c r="V47" s="272"/>
      <c r="W47" s="272"/>
      <c r="X47" s="273"/>
      <c r="Y47" s="106"/>
      <c r="Z47" s="278"/>
      <c r="AA47" s="272"/>
      <c r="AB47" s="106"/>
      <c r="AC47" s="49"/>
      <c r="AD47" s="49"/>
      <c r="AE47" s="153"/>
      <c r="AF47" s="83"/>
      <c r="XFD47" s="82"/>
    </row>
    <row r="48" spans="1:32 16384:16384" s="13" customFormat="1" ht="15.75" customHeight="1" x14ac:dyDescent="0.25">
      <c r="A48" s="22">
        <v>37</v>
      </c>
      <c r="B48" s="268" t="str">
        <f>IF('1º P'!B48="","",'1º P'!B48)</f>
        <v/>
      </c>
      <c r="C48" s="272"/>
      <c r="D48" s="272"/>
      <c r="E48" s="272"/>
      <c r="F48" s="272"/>
      <c r="G48" s="272"/>
      <c r="H48" s="273"/>
      <c r="I48" s="106"/>
      <c r="J48" s="278"/>
      <c r="K48" s="272"/>
      <c r="L48" s="272"/>
      <c r="M48" s="272"/>
      <c r="N48" s="273"/>
      <c r="O48" s="106"/>
      <c r="P48" s="278"/>
      <c r="Q48" s="272"/>
      <c r="R48" s="272"/>
      <c r="S48" s="273"/>
      <c r="T48" s="106"/>
      <c r="U48" s="278"/>
      <c r="V48" s="272"/>
      <c r="W48" s="272"/>
      <c r="X48" s="273"/>
      <c r="Y48" s="106"/>
      <c r="Z48" s="278"/>
      <c r="AA48" s="272"/>
      <c r="AB48" s="106"/>
      <c r="AC48" s="49"/>
      <c r="AD48" s="49"/>
      <c r="AE48" s="153"/>
      <c r="AF48" s="83" t="str">
        <f>IF(B48="","",AE48)</f>
        <v/>
      </c>
      <c r="XFD48" s="82"/>
    </row>
    <row r="49" spans="1:32 16384:16384" s="13" customFormat="1" ht="15.75" customHeight="1" x14ac:dyDescent="0.25">
      <c r="A49" s="22">
        <v>38</v>
      </c>
      <c r="B49" s="268" t="str">
        <f>IF('1º P'!B49="","",'1º P'!B49)</f>
        <v/>
      </c>
      <c r="C49" s="272"/>
      <c r="D49" s="272"/>
      <c r="E49" s="272"/>
      <c r="F49" s="272"/>
      <c r="G49" s="272"/>
      <c r="H49" s="273"/>
      <c r="I49" s="106"/>
      <c r="J49" s="278"/>
      <c r="K49" s="272"/>
      <c r="L49" s="272"/>
      <c r="M49" s="272"/>
      <c r="N49" s="273"/>
      <c r="O49" s="106"/>
      <c r="P49" s="278"/>
      <c r="Q49" s="272"/>
      <c r="R49" s="272"/>
      <c r="S49" s="273"/>
      <c r="T49" s="106"/>
      <c r="U49" s="278"/>
      <c r="V49" s="272"/>
      <c r="W49" s="272"/>
      <c r="X49" s="273"/>
      <c r="Y49" s="106"/>
      <c r="Z49" s="278"/>
      <c r="AA49" s="272"/>
      <c r="AB49" s="106"/>
      <c r="AC49" s="49"/>
      <c r="AD49" s="49"/>
      <c r="AE49" s="153"/>
      <c r="AF49" s="83" t="str">
        <f>IF(B49="","",AE49)</f>
        <v/>
      </c>
      <c r="XFD49" s="82"/>
    </row>
    <row r="50" spans="1:32 16384:16384" s="13" customFormat="1" ht="15.75" customHeight="1" x14ac:dyDescent="0.25">
      <c r="A50" s="22">
        <v>39</v>
      </c>
      <c r="B50" s="268" t="str">
        <f>IF('1º P'!B48="","",'1º P'!B48)</f>
        <v/>
      </c>
      <c r="C50" s="272"/>
      <c r="D50" s="272"/>
      <c r="E50" s="272"/>
      <c r="F50" s="272"/>
      <c r="G50" s="272"/>
      <c r="H50" s="273"/>
      <c r="I50" s="106"/>
      <c r="J50" s="278"/>
      <c r="K50" s="272"/>
      <c r="L50" s="272"/>
      <c r="M50" s="272"/>
      <c r="N50" s="273"/>
      <c r="O50" s="106"/>
      <c r="P50" s="278"/>
      <c r="Q50" s="272"/>
      <c r="R50" s="272"/>
      <c r="S50" s="273"/>
      <c r="T50" s="106"/>
      <c r="U50" s="278"/>
      <c r="V50" s="272"/>
      <c r="W50" s="272"/>
      <c r="X50" s="273"/>
      <c r="Y50" s="106"/>
      <c r="Z50" s="278"/>
      <c r="AA50" s="272"/>
      <c r="AB50" s="106"/>
      <c r="AC50" s="49"/>
      <c r="AD50" s="49"/>
      <c r="AE50" s="153"/>
      <c r="AF50" s="83" t="str">
        <f>IF(B50="","",AE50)</f>
        <v/>
      </c>
      <c r="XFD50" s="82"/>
    </row>
    <row r="51" spans="1:32 16384:16384" s="13" customFormat="1" ht="15.75" customHeight="1" x14ac:dyDescent="0.25">
      <c r="A51" s="22">
        <v>40</v>
      </c>
      <c r="B51" s="268" t="str">
        <f>IF('1º P'!B51="","",'1º P'!B51)</f>
        <v/>
      </c>
      <c r="C51" s="272"/>
      <c r="D51" s="272"/>
      <c r="E51" s="272"/>
      <c r="F51" s="272"/>
      <c r="G51" s="272"/>
      <c r="H51" s="273"/>
      <c r="I51" s="106"/>
      <c r="J51" s="278"/>
      <c r="K51" s="272"/>
      <c r="L51" s="272"/>
      <c r="M51" s="272"/>
      <c r="N51" s="273"/>
      <c r="O51" s="106"/>
      <c r="P51" s="278"/>
      <c r="Q51" s="272"/>
      <c r="R51" s="272"/>
      <c r="S51" s="273"/>
      <c r="T51" s="106"/>
      <c r="U51" s="278"/>
      <c r="V51" s="272"/>
      <c r="W51" s="272"/>
      <c r="X51" s="273"/>
      <c r="Y51" s="106"/>
      <c r="Z51" s="278"/>
      <c r="AA51" s="272"/>
      <c r="AB51" s="106"/>
      <c r="AC51" s="49"/>
      <c r="AD51" s="49"/>
      <c r="AE51" s="153"/>
      <c r="AF51" s="83" t="str">
        <f>IF(B51="","",AE51)</f>
        <v/>
      </c>
      <c r="XFD51" s="82"/>
    </row>
    <row r="52" spans="1:32 16384:16384" s="13" customFormat="1" ht="15.75" customHeight="1" x14ac:dyDescent="0.25">
      <c r="A52" s="22">
        <v>41</v>
      </c>
      <c r="B52" s="268" t="str">
        <f>IF('1º P'!B52="","",'1º P'!B52)</f>
        <v/>
      </c>
      <c r="C52" s="272"/>
      <c r="D52" s="272"/>
      <c r="E52" s="272"/>
      <c r="F52" s="272"/>
      <c r="G52" s="272"/>
      <c r="H52" s="273"/>
      <c r="I52" s="106"/>
      <c r="J52" s="278"/>
      <c r="K52" s="272"/>
      <c r="L52" s="272"/>
      <c r="M52" s="272"/>
      <c r="N52" s="273"/>
      <c r="O52" s="106"/>
      <c r="P52" s="278"/>
      <c r="Q52" s="272"/>
      <c r="R52" s="272"/>
      <c r="S52" s="273"/>
      <c r="T52" s="106"/>
      <c r="U52" s="278"/>
      <c r="V52" s="272"/>
      <c r="W52" s="272"/>
      <c r="X52" s="273"/>
      <c r="Y52" s="106"/>
      <c r="Z52" s="278"/>
      <c r="AA52" s="272"/>
      <c r="AB52" s="106"/>
      <c r="AC52" s="49"/>
      <c r="AD52" s="49"/>
      <c r="AE52" s="153"/>
      <c r="AF52" s="83" t="str">
        <f>IF(B52="","",AE52)</f>
        <v/>
      </c>
      <c r="XFD52" s="82"/>
    </row>
    <row r="53" spans="1:32 16384:16384" s="13" customFormat="1" ht="15.75" customHeight="1" thickBot="1" x14ac:dyDescent="0.3">
      <c r="A53" s="23">
        <v>42</v>
      </c>
      <c r="B53" s="269" t="str">
        <f>IF('1º P'!B53="","",'1º P'!B53)</f>
        <v/>
      </c>
      <c r="C53" s="276"/>
      <c r="D53" s="276"/>
      <c r="E53" s="276"/>
      <c r="F53" s="276"/>
      <c r="G53" s="276"/>
      <c r="H53" s="277"/>
      <c r="I53" s="107"/>
      <c r="J53" s="279"/>
      <c r="K53" s="276"/>
      <c r="L53" s="276"/>
      <c r="M53" s="276"/>
      <c r="N53" s="277"/>
      <c r="O53" s="107"/>
      <c r="P53" s="279"/>
      <c r="Q53" s="276"/>
      <c r="R53" s="276"/>
      <c r="S53" s="281"/>
      <c r="T53" s="107"/>
      <c r="U53" s="282"/>
      <c r="V53" s="276"/>
      <c r="W53" s="276"/>
      <c r="X53" s="277"/>
      <c r="Y53" s="107"/>
      <c r="Z53" s="282"/>
      <c r="AA53" s="283"/>
      <c r="AB53" s="107"/>
      <c r="AC53" s="49"/>
      <c r="AD53" s="49"/>
      <c r="AE53" s="153"/>
      <c r="AF53" s="83" t="str">
        <f>IF(B53="","",AE53)</f>
        <v/>
      </c>
      <c r="XFD53" s="82"/>
    </row>
    <row r="54" spans="1:32 16384:16384" ht="13.5" customHeight="1" thickBot="1" x14ac:dyDescent="0.3">
      <c r="B54" s="60" t="s">
        <v>46</v>
      </c>
      <c r="L54" s="65" t="s">
        <v>61</v>
      </c>
      <c r="M54" s="365" t="s">
        <v>21</v>
      </c>
      <c r="N54" s="365"/>
      <c r="P54" s="368" t="s">
        <v>106</v>
      </c>
      <c r="Q54" s="317"/>
      <c r="R54" s="318"/>
      <c r="S54" s="368" t="s">
        <v>107</v>
      </c>
      <c r="T54" s="369"/>
      <c r="U54" s="318"/>
      <c r="V54" s="368" t="s">
        <v>108</v>
      </c>
      <c r="W54" s="317"/>
      <c r="X54" s="318"/>
      <c r="Y54" s="316" t="s">
        <v>109</v>
      </c>
      <c r="Z54" s="317"/>
      <c r="AA54" s="318"/>
      <c r="AB54" s="316" t="s">
        <v>110</v>
      </c>
      <c r="AC54" s="317"/>
      <c r="AD54" s="318"/>
      <c r="AE54" s="173"/>
    </row>
    <row r="55" spans="1:32 16384:16384" ht="15.75" thickBot="1" x14ac:dyDescent="0.3">
      <c r="A55" s="112" t="s">
        <v>31</v>
      </c>
      <c r="B55" s="147" t="s">
        <v>123</v>
      </c>
      <c r="K55" s="110" t="s">
        <v>18</v>
      </c>
      <c r="L55" s="63">
        <f>IF('1º P'!L55="","",'1º P'!L55)</f>
        <v>29</v>
      </c>
      <c r="M55" s="366">
        <f>IF(L55="","",L55/L55)</f>
        <v>1</v>
      </c>
      <c r="N55" s="367"/>
      <c r="P55" s="114" t="s">
        <v>61</v>
      </c>
      <c r="Q55" s="310" t="s">
        <v>21</v>
      </c>
      <c r="R55" s="311"/>
      <c r="S55" s="114" t="s">
        <v>61</v>
      </c>
      <c r="T55" s="310" t="s">
        <v>21</v>
      </c>
      <c r="U55" s="311"/>
      <c r="V55" s="114" t="s">
        <v>61</v>
      </c>
      <c r="W55" s="310" t="s">
        <v>21</v>
      </c>
      <c r="X55" s="311"/>
      <c r="Y55" s="114" t="s">
        <v>61</v>
      </c>
      <c r="Z55" s="310" t="s">
        <v>21</v>
      </c>
      <c r="AA55" s="311"/>
      <c r="AB55" s="114" t="s">
        <v>61</v>
      </c>
      <c r="AC55" s="310" t="s">
        <v>21</v>
      </c>
      <c r="AD55" s="311"/>
    </row>
    <row r="56" spans="1:32 16384:16384" ht="15" x14ac:dyDescent="0.25">
      <c r="A56" s="112" t="s">
        <v>11</v>
      </c>
      <c r="B56" s="147" t="s">
        <v>97</v>
      </c>
      <c r="K56" s="110" t="s">
        <v>19</v>
      </c>
      <c r="L56" s="61">
        <f>IF(COUNTA('1º P'!B12:B53)=0,"",COUNTIF(I12:I53,"=AD")+COUNTIF(I12:I53,"=A")+COUNTIF(I12:I53,"=B")+COUNTIF(I12:I53,"=C"))</f>
        <v>29</v>
      </c>
      <c r="M56" s="363">
        <f>IF(L56="","",L56/L55)</f>
        <v>1</v>
      </c>
      <c r="N56" s="364"/>
      <c r="O56" s="118" t="s">
        <v>22</v>
      </c>
      <c r="P56" s="63">
        <f>IF('1º P'!J10="","",IF(COUNTA('1º P'!B12:B53)=0,"",IF(COUNTA(I12:I53)=0,"",COUNTIF(I12:I53,"=AD"))))</f>
        <v>1</v>
      </c>
      <c r="Q56" s="312">
        <f>IF(L$56=0,"",IF(P56="","",P56/L$56))</f>
        <v>3.4482758620689655E-2</v>
      </c>
      <c r="R56" s="313"/>
      <c r="S56" s="63">
        <f>IF('1º P'!J10="","",IF(COUNTA('1º P'!B12:B53)=0,"",IF(COUNTA(O12:O53)=0,"",COUNTIF(O12:O53,"=AD"))))</f>
        <v>1</v>
      </c>
      <c r="T56" s="312">
        <f>IF(L$56=0,"",IF(S56="","",S56/L$56))</f>
        <v>3.4482758620689655E-2</v>
      </c>
      <c r="U56" s="313"/>
      <c r="V56" s="63" t="str">
        <f>IF('1º P'!P10="","",IF(COUNTA('1º P'!B12:B53)=0,"",IF(COUNTA(T12:T53)=0,"",COUNTIF(T12:T53,"=AD"))))</f>
        <v/>
      </c>
      <c r="W56" s="312" t="str">
        <f>IF(L$56=0,"",IF(V56="","",V56/L$56))</f>
        <v/>
      </c>
      <c r="X56" s="313"/>
      <c r="Y56" s="244" t="str">
        <f>IF('1º P'!U10="","",IF(COUNTA('1º P'!B12:B53)=0,"",IF(COUNTA(Y12:Y53)=0,"",COUNTIF(Y12:Y53,"=AD"))))</f>
        <v/>
      </c>
      <c r="Z56" s="312" t="str">
        <f>IF(L$56=0,"",IF(Y56="","",Y56/L$56))</f>
        <v/>
      </c>
      <c r="AA56" s="327"/>
      <c r="AB56" s="63" t="str">
        <f>IF('1º P'!Z10="","",IF(COUNTA('1º P'!B12:B53)=0,"",IF(COUNTA(AB12:AB53)=0,"",COUNTIF(AB12:AB53,"=AD"))))</f>
        <v/>
      </c>
      <c r="AC56" s="312" t="str">
        <f>IF(L$56=0,"",IF(AB56="","",AB56/L$56))</f>
        <v/>
      </c>
      <c r="AD56" s="313"/>
    </row>
    <row r="57" spans="1:32 16384:16384" ht="15.75" thickBot="1" x14ac:dyDescent="0.3">
      <c r="A57" s="112" t="s">
        <v>32</v>
      </c>
      <c r="B57" s="148" t="s">
        <v>124</v>
      </c>
      <c r="K57" s="110" t="s">
        <v>20</v>
      </c>
      <c r="L57" s="62">
        <f>IF(L55="","",IF(L56="","",L55-L56))</f>
        <v>0</v>
      </c>
      <c r="M57" s="359">
        <f>IF(L57="","",L57/L55)</f>
        <v>0</v>
      </c>
      <c r="N57" s="360"/>
      <c r="O57" s="119" t="s">
        <v>23</v>
      </c>
      <c r="P57" s="61">
        <f>IF('1º P'!J10="","",IF(COUNTA('1º P'!B12:B53)=0,"",IF(COUNTA(I12:I53)=0,"",COUNTIF(I12:I53,"=A"))))</f>
        <v>23</v>
      </c>
      <c r="Q57" s="314">
        <f t="shared" ref="Q57:Q59" si="0">IF(L$56=0,"",IF(P57="","",P57/L$56))</f>
        <v>0.7931034482758621</v>
      </c>
      <c r="R57" s="315"/>
      <c r="S57" s="61">
        <f>IF('1º P'!J10="","",IF(COUNTA('1º P'!B12:B53)=0,"",IF(COUNTA(O12:O53)=0,"",COUNTIF(O12:O53,"=A"))))</f>
        <v>23</v>
      </c>
      <c r="T57" s="314">
        <f t="shared" ref="T57:T59" si="1">IF(L$56=0,"",IF(S57="","",S57/L$56))</f>
        <v>0.7931034482758621</v>
      </c>
      <c r="U57" s="315"/>
      <c r="V57" s="61" t="str">
        <f>IF('1º P'!P10="","",IF(COUNTA('1º P'!B12:B53)=0,"",IF(COUNTA(T12:T53)=0,"",COUNTIF(T12:T53,"=A"))))</f>
        <v/>
      </c>
      <c r="W57" s="314" t="str">
        <f t="shared" ref="W57:W59" si="2">IF(L$56=0,"",IF(V57="","",V57/L$56))</f>
        <v/>
      </c>
      <c r="X57" s="315"/>
      <c r="Y57" s="245" t="str">
        <f>IF('1º P'!U10="","",IF(COUNTA('1º P'!B12:B53)=0,"",IF(COUNTA(Y12:Y53)=0,"",COUNTIF(Y12:Y53,"=A"))))</f>
        <v/>
      </c>
      <c r="Z57" s="314" t="str">
        <f t="shared" ref="Z57:Z59" si="3">IF(L$56=0,"",IF(Y57="","",Y57/L$56))</f>
        <v/>
      </c>
      <c r="AA57" s="329"/>
      <c r="AB57" s="61" t="str">
        <f>IF('1º P'!Z10="","",IF(COUNTA('1º P'!B12:B53)=0,"",IF(COUNTA(AB12:AB53)=0,"",COUNTIF(AB12:AB53,"=A"))))</f>
        <v/>
      </c>
      <c r="AC57" s="314" t="str">
        <f t="shared" ref="AC57:AC59" si="4">IF(L$56=0,"",IF(AB57="","",AB57/L$56))</f>
        <v/>
      </c>
      <c r="AD57" s="315"/>
    </row>
    <row r="58" spans="1:32 16384:16384" ht="15" x14ac:dyDescent="0.25">
      <c r="A58" s="112" t="s">
        <v>33</v>
      </c>
      <c r="B58" s="148" t="s">
        <v>98</v>
      </c>
      <c r="M58" s="158"/>
      <c r="N58" s="158"/>
      <c r="O58" s="119" t="s">
        <v>24</v>
      </c>
      <c r="P58" s="61">
        <f>IF('1º P'!J10="","",IF(COUNTA('1º P'!B12:B53)=0,"",IF(COUNTA(I12:I53)=0,"",COUNTIF(I12:I53,"=B"))))</f>
        <v>1</v>
      </c>
      <c r="Q58" s="314">
        <f t="shared" si="0"/>
        <v>3.4482758620689655E-2</v>
      </c>
      <c r="R58" s="315"/>
      <c r="S58" s="61">
        <f>IF('1º P'!J10="","",IF(COUNTA('1º P'!B12:B53)=0,"",IF(COUNTA(O12:O53)=0,"",COUNTIF(O12:O53,"=B"))))</f>
        <v>4</v>
      </c>
      <c r="T58" s="314">
        <f t="shared" si="1"/>
        <v>0.13793103448275862</v>
      </c>
      <c r="U58" s="315"/>
      <c r="V58" s="61" t="str">
        <f>IF('1º P'!P10="","",IF(COUNTA('1º P'!B12:B53)=0,"",IF(COUNTA(T12:T53)=0,"",COUNTIF(T12:T53,"=B"))))</f>
        <v/>
      </c>
      <c r="W58" s="314" t="str">
        <f t="shared" si="2"/>
        <v/>
      </c>
      <c r="X58" s="315"/>
      <c r="Y58" s="245" t="str">
        <f>IF('1º P'!U10="","",IF(COUNTA('1º P'!B12:B53)=0,"",IF(COUNTA(Y12:Y53)=0,"",COUNTIF(Y12:Y53,"=B"))))</f>
        <v/>
      </c>
      <c r="Z58" s="314" t="str">
        <f t="shared" si="3"/>
        <v/>
      </c>
      <c r="AA58" s="329"/>
      <c r="AB58" s="61" t="str">
        <f>IF('1º P'!Z10="","",IF(COUNTA('1º P'!B12:B53)=0,"",IF(COUNTA(AB12:AB53)=0,"",COUNTIF(AB12:AB53,"=B"))))</f>
        <v/>
      </c>
      <c r="AC58" s="314" t="str">
        <f t="shared" si="4"/>
        <v/>
      </c>
      <c r="AD58" s="315"/>
    </row>
    <row r="59" spans="1:32 16384:16384" ht="15.75" thickBot="1" x14ac:dyDescent="0.3">
      <c r="M59" s="158"/>
      <c r="N59" s="158"/>
      <c r="O59" s="120" t="s">
        <v>25</v>
      </c>
      <c r="P59" s="62">
        <f>IF('1º P'!J10="","",IF(COUNTA('1º P'!B12:B53)=0,"",IF(COUNTA(I12:I53)=0,"",COUNTIF(I12:I53,"=C"))))</f>
        <v>4</v>
      </c>
      <c r="Q59" s="319">
        <f t="shared" si="0"/>
        <v>0.13793103448275862</v>
      </c>
      <c r="R59" s="320"/>
      <c r="S59" s="62">
        <f>IF('1º P'!J10="","",IF(COUNTA('1º P'!B12:B53)=0,"",IF(COUNTA(O12:O53)=0,"",COUNTIF(O12:O53,"=C"))))</f>
        <v>1</v>
      </c>
      <c r="T59" s="319">
        <f t="shared" si="1"/>
        <v>3.4482758620689655E-2</v>
      </c>
      <c r="U59" s="320"/>
      <c r="V59" s="62" t="str">
        <f>IF('1º P'!P10="","",IF(COUNTA('1º P'!B12:B53)=0,"",IF(COUNTA(T12:T53)=0,"",COUNTIF(T12:T53,"=C"))))</f>
        <v/>
      </c>
      <c r="W59" s="319" t="str">
        <f t="shared" si="2"/>
        <v/>
      </c>
      <c r="X59" s="320"/>
      <c r="Y59" s="246" t="str">
        <f>IF('1º P'!U10="","",IF(COUNTA('1º P'!B12:B53)=0,"",IF(COUNTA(Y12:Y53)=0,"",COUNTIF(Y12:Y53,"=C"))))</f>
        <v/>
      </c>
      <c r="Z59" s="314" t="str">
        <f t="shared" si="3"/>
        <v/>
      </c>
      <c r="AA59" s="329"/>
      <c r="AB59" s="62" t="str">
        <f>IF('1º P'!Z10="","",IF(COUNTA('1º P'!B12:B53)=0,"",IF(COUNTA(AB12:AB53)=0,"",COUNTIF(AB12:AB53,"=C"))))</f>
        <v/>
      </c>
      <c r="AC59" s="319" t="str">
        <f t="shared" si="4"/>
        <v/>
      </c>
      <c r="AD59" s="320"/>
    </row>
    <row r="60" spans="1:32 16384:16384" ht="15" x14ac:dyDescent="0.25">
      <c r="B60" s="15" t="s">
        <v>34</v>
      </c>
      <c r="C60" s="334" t="s">
        <v>26</v>
      </c>
      <c r="D60" s="334"/>
      <c r="E60" s="334"/>
      <c r="F60" s="334"/>
      <c r="G60" s="334"/>
      <c r="H60" s="334"/>
      <c r="I60" s="334"/>
      <c r="J60" s="334"/>
      <c r="K60" s="362" t="str">
        <f>IF('1º P'!K60="","",'1º P'!K60)</f>
        <v>Tacna,</v>
      </c>
      <c r="L60" s="362"/>
      <c r="M60" s="362"/>
      <c r="N60" s="362"/>
      <c r="O60" s="362"/>
      <c r="P60" s="362"/>
      <c r="Q60" s="362"/>
      <c r="R60" s="361">
        <f ca="1">NOW()</f>
        <v>43587.988020486111</v>
      </c>
      <c r="S60" s="361"/>
      <c r="T60" s="361"/>
      <c r="U60" s="361"/>
      <c r="V60" s="361"/>
      <c r="W60" s="361"/>
      <c r="X60" s="361"/>
      <c r="Y60" s="361"/>
      <c r="Z60" s="174"/>
      <c r="AA60" s="174"/>
      <c r="AB60" s="247"/>
      <c r="AC60" s="167"/>
      <c r="AD60" s="167"/>
      <c r="AE60" s="113"/>
    </row>
    <row r="61" spans="1:32 16384:16384" ht="15" x14ac:dyDescent="0.25">
      <c r="B61" s="93" t="str">
        <f>IF(S7="","",S7)</f>
        <v>NORMA LEYTON MAMANI</v>
      </c>
      <c r="C61" s="358" t="str">
        <f>IF('1º P'!C61="","",'1º P'!C61)</f>
        <v>SUBDIRECCIÓN</v>
      </c>
      <c r="D61" s="358"/>
      <c r="E61" s="358"/>
      <c r="F61" s="358"/>
      <c r="G61" s="358"/>
      <c r="H61" s="358"/>
      <c r="I61" s="358"/>
      <c r="J61" s="358"/>
      <c r="S61" s="127" t="s">
        <v>16</v>
      </c>
    </row>
  </sheetData>
  <sheetProtection password="C4F5" sheet="1" objects="1" scenarios="1" sort="0"/>
  <mergeCells count="60">
    <mergeCell ref="C61:J61"/>
    <mergeCell ref="W55:X55"/>
    <mergeCell ref="W56:X56"/>
    <mergeCell ref="W57:X57"/>
    <mergeCell ref="W58:X58"/>
    <mergeCell ref="C60:J60"/>
    <mergeCell ref="W59:X59"/>
    <mergeCell ref="M56:N56"/>
    <mergeCell ref="Q56:R56"/>
    <mergeCell ref="T56:U56"/>
    <mergeCell ref="Q58:R58"/>
    <mergeCell ref="T58:U58"/>
    <mergeCell ref="R60:Y60"/>
    <mergeCell ref="K60:Q60"/>
    <mergeCell ref="A4:S4"/>
    <mergeCell ref="T4:X4"/>
    <mergeCell ref="M5:N5"/>
    <mergeCell ref="C6:F6"/>
    <mergeCell ref="S6:V6"/>
    <mergeCell ref="J6:L6"/>
    <mergeCell ref="C7:O7"/>
    <mergeCell ref="S7:AB7"/>
    <mergeCell ref="A8:A11"/>
    <mergeCell ref="C9:I9"/>
    <mergeCell ref="J9:O9"/>
    <mergeCell ref="P9:T9"/>
    <mergeCell ref="U9:Y9"/>
    <mergeCell ref="B8:B11"/>
    <mergeCell ref="C8:AB8"/>
    <mergeCell ref="Z9:AB9"/>
    <mergeCell ref="C10:I10"/>
    <mergeCell ref="J10:O10"/>
    <mergeCell ref="P10:T10"/>
    <mergeCell ref="U10:Y10"/>
    <mergeCell ref="V54:X54"/>
    <mergeCell ref="M55:N55"/>
    <mergeCell ref="Q55:R55"/>
    <mergeCell ref="T55:U55"/>
    <mergeCell ref="AE8:AE11"/>
    <mergeCell ref="M54:N54"/>
    <mergeCell ref="P54:R54"/>
    <mergeCell ref="S54:U54"/>
    <mergeCell ref="Y54:AA54"/>
    <mergeCell ref="AB54:AD54"/>
    <mergeCell ref="Z10:AB10"/>
    <mergeCell ref="Z55:AA55"/>
    <mergeCell ref="AC55:AD55"/>
    <mergeCell ref="Z56:AA56"/>
    <mergeCell ref="AC56:AD56"/>
    <mergeCell ref="M57:N57"/>
    <mergeCell ref="Q57:R57"/>
    <mergeCell ref="T57:U57"/>
    <mergeCell ref="Z57:AA57"/>
    <mergeCell ref="AC57:AD57"/>
    <mergeCell ref="Z58:AA58"/>
    <mergeCell ref="AC58:AD58"/>
    <mergeCell ref="Q59:R59"/>
    <mergeCell ref="T59:U59"/>
    <mergeCell ref="Z59:AA59"/>
    <mergeCell ref="AC59:AD59"/>
  </mergeCells>
  <conditionalFormatting sqref="O12:O40">
    <cfRule type="cellIs" dxfId="79" priority="1" operator="equal">
      <formula>"C"</formula>
    </cfRule>
    <cfRule type="cellIs" dxfId="78" priority="2" operator="equal">
      <formula>"B"</formula>
    </cfRule>
    <cfRule type="cellIs" dxfId="77" priority="3" operator="equal">
      <formula>"AD"</formula>
    </cfRule>
    <cfRule type="cellIs" dxfId="76" priority="4" operator="equal">
      <formula>"A"</formula>
    </cfRule>
  </conditionalFormatting>
  <conditionalFormatting sqref="C41:AE53 P12:AD40">
    <cfRule type="cellIs" dxfId="75" priority="25" operator="equal">
      <formula>"C"</formula>
    </cfRule>
    <cfRule type="cellIs" dxfId="74" priority="26" operator="equal">
      <formula>"B"</formula>
    </cfRule>
    <cfRule type="cellIs" dxfId="73" priority="27" operator="equal">
      <formula>"AD"</formula>
    </cfRule>
    <cfRule type="cellIs" dxfId="72" priority="28" operator="equal">
      <formula>"A"</formula>
    </cfRule>
  </conditionalFormatting>
  <conditionalFormatting sqref="F12:H40 L12:N40">
    <cfRule type="cellIs" dxfId="71" priority="21" operator="equal">
      <formula>"C"</formula>
    </cfRule>
    <cfRule type="cellIs" dxfId="70" priority="22" operator="equal">
      <formula>"B"</formula>
    </cfRule>
    <cfRule type="cellIs" dxfId="69" priority="23" operator="equal">
      <formula>"AD"</formula>
    </cfRule>
    <cfRule type="cellIs" dxfId="68" priority="24" operator="equal">
      <formula>"A"</formula>
    </cfRule>
  </conditionalFormatting>
  <conditionalFormatting sqref="C12:E40">
    <cfRule type="cellIs" dxfId="67" priority="17" operator="equal">
      <formula>"C"</formula>
    </cfRule>
    <cfRule type="cellIs" dxfId="66" priority="18" operator="equal">
      <formula>"B"</formula>
    </cfRule>
    <cfRule type="cellIs" dxfId="65" priority="19" operator="equal">
      <formula>"AD"</formula>
    </cfRule>
    <cfRule type="cellIs" dxfId="64" priority="20" operator="equal">
      <formula>"A"</formula>
    </cfRule>
  </conditionalFormatting>
  <conditionalFormatting sqref="J12:K40">
    <cfRule type="cellIs" dxfId="63" priority="13" operator="equal">
      <formula>"C"</formula>
    </cfRule>
    <cfRule type="cellIs" dxfId="62" priority="14" operator="equal">
      <formula>"B"</formula>
    </cfRule>
    <cfRule type="cellIs" dxfId="61" priority="15" operator="equal">
      <formula>"AD"</formula>
    </cfRule>
    <cfRule type="cellIs" dxfId="60" priority="16" operator="equal">
      <formula>"A"</formula>
    </cfRule>
  </conditionalFormatting>
  <conditionalFormatting sqref="AE12:AE40">
    <cfRule type="cellIs" dxfId="59" priority="9" operator="equal">
      <formula>"C"</formula>
    </cfRule>
    <cfRule type="cellIs" dxfId="58" priority="10" operator="equal">
      <formula>"B"</formula>
    </cfRule>
    <cfRule type="cellIs" dxfId="57" priority="11" operator="equal">
      <formula>"AD"</formula>
    </cfRule>
    <cfRule type="cellIs" dxfId="56" priority="12" operator="equal">
      <formula>"A"</formula>
    </cfRule>
  </conditionalFormatting>
  <conditionalFormatting sqref="I12:I40">
    <cfRule type="cellIs" dxfId="55" priority="5" operator="equal">
      <formula>"C"</formula>
    </cfRule>
    <cfRule type="cellIs" dxfId="54" priority="6" operator="equal">
      <formula>"B"</formula>
    </cfRule>
    <cfRule type="cellIs" dxfId="53" priority="7" operator="equal">
      <formula>"AD"</formula>
    </cfRule>
    <cfRule type="cellIs" dxfId="52" priority="8" operator="equal">
      <formula>"A"</formula>
    </cfRule>
  </conditionalFormatting>
  <dataValidations xWindow="603" yWindow="171" count="11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type="list" allowBlank="1" showInputMessage="1" showErrorMessage="1" errorTitle="¡ATENCIÓN!" error="Sólo puede ingresar valores los siguientes valores: AD, A, B y C." sqref="AB12:AB53">
      <formula1>$A$55:$A$58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5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61:J61 K60 S7:AD7"/>
    <dataValidation type="list" allowBlank="1" showInputMessage="1" showErrorMessage="1" errorTitle="¡ATENCIÓN!" error="Sólo puede ingresar valores los siguientes valores: AD, A, B y C." promptTitle="LAS LETRAS NO SE PROMEDIAN" prompt="Una evaluación formativa de tipo sumativa se centra en conclusiones sobre el nivel de logro de los estudiantes, en base al análisis de evidencias de aprendizaje y del juicio del docente." sqref="AE12:AE53">
      <formula1>$A$55:$A$58</formula1>
    </dataValidation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62:AE1048576 U61:AE61 S61"/>
    <dataValidation type="list" allowBlank="1" showInputMessage="1" showErrorMessage="1" sqref="I12:I53 Y12:Y53 T12:T53 O12:O53">
      <formula1>$A$55:$A$58</formula1>
    </dataValidation>
    <dataValidation allowBlank="1" showInputMessage="1" showErrorMessage="1" promptTitle="¡ATENCIÓN!" prompt="Si desea cambiar las competencias, deberá hacerlo en el 1º perido para que se cambien en el resto de periodos de todo el año." sqref="C10:AD10"/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03" yWindow="171" count="1">
        <x14:dataValidation type="list" allowBlank="1" showInputMessage="1" showErrorMessage="1">
          <x14:formula1>
            <xm:f>'1º P'!$C$2:$M$2</xm:f>
          </x14:formula1>
          <xm:sqref>C12:H53 J12:N53 P12:S53 U12:X53 Z12:AA53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F62"/>
  <sheetViews>
    <sheetView zoomScale="110" zoomScaleNormal="110" workbookViewId="0">
      <selection activeCell="S8" sqref="S8:AD8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8" t="str">
        <f>IF('1º P'!B1="","",'1º P'!B1)</f>
        <v>INSTITUCIÓN EDUCATIVA</v>
      </c>
      <c r="C1" s="17"/>
      <c r="D1" s="17"/>
      <c r="E1" s="17"/>
      <c r="F1" s="2"/>
      <c r="G1" s="2"/>
      <c r="AD1" s="124" t="str">
        <f>'1º P'!AC1</f>
        <v>VERSIÓN: 04·2019</v>
      </c>
    </row>
    <row r="2" spans="1:31" x14ac:dyDescent="0.25">
      <c r="B2" s="28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8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8"/>
      <c r="C4" s="18"/>
      <c r="D4" s="18"/>
      <c r="E4" s="18"/>
      <c r="F4" s="5"/>
      <c r="G4" s="5"/>
    </row>
    <row r="5" spans="1:31" ht="15.75" x14ac:dyDescent="0.25">
      <c r="A5" s="336" t="s">
        <v>40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7" t="str">
        <f>IF('1º P'!T4="","",'1º P'!T4)</f>
        <v>REGULAR</v>
      </c>
      <c r="U5" s="337"/>
      <c r="V5" s="337"/>
      <c r="W5" s="337"/>
      <c r="X5" s="337"/>
      <c r="Y5" s="26"/>
      <c r="Z5" s="26"/>
      <c r="AA5" s="26"/>
      <c r="AB5" s="26"/>
      <c r="AC5" s="26"/>
      <c r="AD5" s="26"/>
      <c r="AE5" s="26"/>
    </row>
    <row r="6" spans="1:31" ht="18.75" x14ac:dyDescent="0.3">
      <c r="L6" s="7" t="s">
        <v>44</v>
      </c>
      <c r="M6" s="338">
        <f ca="1">IF('1º P'!M5="","",'1º P'!M5)</f>
        <v>2019</v>
      </c>
      <c r="N6" s="338"/>
      <c r="O6" s="27"/>
    </row>
    <row r="7" spans="1:31" x14ac:dyDescent="0.25">
      <c r="B7" s="8" t="s">
        <v>9</v>
      </c>
      <c r="C7" s="339" t="str">
        <f>IF('1º P'!C6="","",'1º P'!C6)</f>
        <v>PRIMERO</v>
      </c>
      <c r="D7" s="339"/>
      <c r="E7" s="339"/>
      <c r="F7" s="339"/>
      <c r="G7" s="9"/>
      <c r="H7" s="10"/>
      <c r="I7" s="10"/>
      <c r="J7" s="10"/>
      <c r="K7" s="8" t="s">
        <v>10</v>
      </c>
      <c r="L7" s="339" t="str">
        <f>IF('1º P'!J6="","",'1º P'!J6)</f>
        <v>A</v>
      </c>
      <c r="M7" s="339"/>
      <c r="N7" s="339"/>
      <c r="O7" s="10"/>
      <c r="P7" s="10"/>
      <c r="Q7" s="10"/>
      <c r="R7" s="8" t="s">
        <v>12</v>
      </c>
      <c r="S7" s="339" t="str">
        <f>IF('1º P'!S6="","",'1º P'!S6)</f>
        <v>SECUNDARIA</v>
      </c>
      <c r="T7" s="339"/>
      <c r="U7" s="339"/>
      <c r="V7" s="339"/>
      <c r="W7" s="29"/>
      <c r="X7" s="29"/>
      <c r="Y7" s="29"/>
      <c r="Z7" s="29"/>
      <c r="AA7" s="29"/>
      <c r="AB7" s="29"/>
      <c r="AC7" s="29"/>
      <c r="AD7" s="29"/>
      <c r="AE7" s="11"/>
    </row>
    <row r="8" spans="1:31" x14ac:dyDescent="0.25">
      <c r="B8" s="8" t="s">
        <v>7</v>
      </c>
      <c r="C8" s="340" t="str">
        <f>IF('1º P'!C7="","",'1º P'!C7)</f>
        <v>EDUCACIÓN RELIGIOSA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10"/>
      <c r="Q8" s="10"/>
      <c r="R8" s="8" t="s">
        <v>8</v>
      </c>
      <c r="S8" s="340" t="str">
        <f>IF('1º P'!S7="","",'1º P'!S7)</f>
        <v>NORMA LEYTON MAMANI</v>
      </c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11"/>
    </row>
    <row r="9" spans="1:31" x14ac:dyDescent="0.25">
      <c r="A9" s="50"/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304"/>
    </row>
    <row r="10" spans="1:31" x14ac:dyDescent="0.25">
      <c r="A10" s="50"/>
      <c r="B10" s="5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04"/>
    </row>
    <row r="11" spans="1:31" x14ac:dyDescent="0.25">
      <c r="A11" s="50"/>
      <c r="B11" s="51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04"/>
    </row>
    <row r="12" spans="1:31" x14ac:dyDescent="0.25">
      <c r="A12" s="50"/>
      <c r="B12" s="51"/>
      <c r="C12" s="35"/>
      <c r="D12" s="35"/>
      <c r="E12" s="35"/>
      <c r="F12" s="35"/>
      <c r="G12" s="35"/>
      <c r="H12" s="35"/>
      <c r="I12" s="36"/>
      <c r="J12" s="35"/>
      <c r="K12" s="35"/>
      <c r="L12" s="35"/>
      <c r="M12" s="35"/>
      <c r="N12" s="35"/>
      <c r="O12" s="36"/>
      <c r="P12" s="35"/>
      <c r="Q12" s="35"/>
      <c r="R12" s="35"/>
      <c r="S12" s="35"/>
      <c r="T12" s="36"/>
      <c r="U12" s="35"/>
      <c r="V12" s="35"/>
      <c r="W12" s="35"/>
      <c r="X12" s="35"/>
      <c r="Y12" s="36"/>
      <c r="Z12" s="35"/>
      <c r="AA12" s="35"/>
      <c r="AB12" s="35"/>
      <c r="AC12" s="35"/>
      <c r="AD12" s="36"/>
      <c r="AE12" s="304"/>
    </row>
    <row r="13" spans="1:31" s="12" customFormat="1" ht="12.75" x14ac:dyDescent="0.25">
      <c r="A13" s="37"/>
      <c r="B13" s="38"/>
      <c r="C13" s="39"/>
      <c r="D13" s="39"/>
      <c r="E13" s="39"/>
      <c r="F13" s="39"/>
      <c r="G13" s="39"/>
      <c r="H13" s="39"/>
      <c r="I13" s="40"/>
      <c r="J13" s="39"/>
      <c r="K13" s="39"/>
      <c r="L13" s="39"/>
      <c r="M13" s="39"/>
      <c r="N13" s="39"/>
      <c r="O13" s="40"/>
      <c r="P13" s="39"/>
      <c r="Q13" s="39"/>
      <c r="R13" s="39"/>
      <c r="S13" s="39"/>
      <c r="T13" s="40"/>
      <c r="U13" s="39"/>
      <c r="V13" s="39"/>
      <c r="W13" s="39"/>
      <c r="X13" s="39"/>
      <c r="Y13" s="40"/>
      <c r="Z13" s="39"/>
      <c r="AA13" s="39"/>
      <c r="AB13" s="39"/>
      <c r="AC13" s="39"/>
      <c r="AD13" s="40"/>
      <c r="AE13" s="49"/>
    </row>
    <row r="14" spans="1:31" s="13" customFormat="1" x14ac:dyDescent="0.25">
      <c r="A14" s="37"/>
      <c r="B14" s="38"/>
      <c r="C14" s="41"/>
      <c r="D14" s="370" t="s">
        <v>106</v>
      </c>
      <c r="E14" s="370"/>
      <c r="F14" s="370"/>
      <c r="G14" s="370" t="s">
        <v>107</v>
      </c>
      <c r="H14" s="370"/>
      <c r="I14" s="370"/>
      <c r="J14" s="370" t="s">
        <v>108</v>
      </c>
      <c r="K14" s="370"/>
      <c r="L14" s="370"/>
      <c r="M14" s="370" t="s">
        <v>109</v>
      </c>
      <c r="N14" s="370"/>
      <c r="O14" s="370"/>
      <c r="P14" s="370" t="s">
        <v>110</v>
      </c>
      <c r="Q14" s="370"/>
      <c r="R14" s="370"/>
      <c r="S14" s="41"/>
      <c r="T14" s="42"/>
      <c r="U14" s="41"/>
      <c r="V14" s="41"/>
      <c r="W14" s="41"/>
      <c r="X14" s="41"/>
      <c r="Y14" s="42"/>
      <c r="Z14" s="41"/>
      <c r="AA14" s="41"/>
      <c r="AB14" s="41"/>
      <c r="AC14" s="41"/>
      <c r="AD14" s="42"/>
      <c r="AE14" s="42"/>
    </row>
    <row r="15" spans="1:31" s="13" customFormat="1" x14ac:dyDescent="0.25">
      <c r="A15" s="37"/>
      <c r="B15" s="38"/>
      <c r="D15" s="13" t="s">
        <v>36</v>
      </c>
      <c r="E15" s="41" t="s">
        <v>37</v>
      </c>
      <c r="F15" s="41" t="s">
        <v>41</v>
      </c>
      <c r="G15" s="13" t="s">
        <v>36</v>
      </c>
      <c r="H15" s="180" t="s">
        <v>37</v>
      </c>
      <c r="I15" s="180" t="s">
        <v>41</v>
      </c>
      <c r="J15" s="13" t="s">
        <v>36</v>
      </c>
      <c r="K15" s="180" t="s">
        <v>37</v>
      </c>
      <c r="L15" s="180" t="s">
        <v>41</v>
      </c>
      <c r="M15" s="13" t="s">
        <v>36</v>
      </c>
      <c r="N15" s="180" t="s">
        <v>37</v>
      </c>
      <c r="O15" s="180" t="s">
        <v>41</v>
      </c>
      <c r="P15" s="13" t="s">
        <v>36</v>
      </c>
      <c r="Q15" s="180" t="s">
        <v>37</v>
      </c>
      <c r="R15" s="180" t="s">
        <v>41</v>
      </c>
      <c r="S15" s="180"/>
      <c r="T15" s="42"/>
      <c r="U15" s="41"/>
      <c r="V15" s="41"/>
      <c r="W15" s="41"/>
      <c r="X15" s="41"/>
      <c r="Y15" s="42"/>
      <c r="Z15" s="41"/>
      <c r="AA15" s="41"/>
      <c r="AB15" s="41"/>
      <c r="AC15" s="41"/>
      <c r="AD15" s="42"/>
      <c r="AE15" s="42"/>
    </row>
    <row r="16" spans="1:31" s="13" customFormat="1" x14ac:dyDescent="0.25">
      <c r="A16" s="37"/>
      <c r="B16" s="38"/>
      <c r="C16" s="41" t="s">
        <v>31</v>
      </c>
      <c r="D16" s="56" t="str">
        <f>'1º P'!Q56</f>
        <v/>
      </c>
      <c r="E16" s="56">
        <f>'2º P'!Q56</f>
        <v>3.4482758620689655E-2</v>
      </c>
      <c r="F16" s="56">
        <f>'3º P'!Q56</f>
        <v>3.4482758620689655E-2</v>
      </c>
      <c r="G16" s="56" t="str">
        <f>'1º P'!T56</f>
        <v/>
      </c>
      <c r="H16" s="56">
        <f>'2º P'!T56</f>
        <v>0</v>
      </c>
      <c r="I16" s="175">
        <f>'3º P'!T56</f>
        <v>3.4482758620689655E-2</v>
      </c>
      <c r="J16" s="56" t="str">
        <f>'1º P'!W56</f>
        <v/>
      </c>
      <c r="K16" s="56" t="str">
        <f>'2º P'!W56</f>
        <v/>
      </c>
      <c r="L16" s="56" t="str">
        <f>'3º P'!W56</f>
        <v/>
      </c>
      <c r="M16" s="56" t="str">
        <f>'1º P'!Z56</f>
        <v/>
      </c>
      <c r="N16" s="56" t="str">
        <f>'2º P'!Z56</f>
        <v/>
      </c>
      <c r="O16" s="175" t="str">
        <f>'3º P'!Z56</f>
        <v/>
      </c>
      <c r="P16" s="56" t="str">
        <f>IF('1º P'!AC56="","",'1º P'!AC56)</f>
        <v/>
      </c>
      <c r="Q16" s="56" t="str">
        <f>'2º P'!AC56</f>
        <v/>
      </c>
      <c r="R16" s="56" t="str">
        <f>'3º P'!AC56</f>
        <v/>
      </c>
      <c r="S16" s="41"/>
      <c r="T16" s="42"/>
      <c r="U16" s="41"/>
      <c r="V16" s="41"/>
      <c r="W16" s="41"/>
      <c r="X16" s="41"/>
      <c r="Y16" s="42"/>
      <c r="Z16" s="41"/>
      <c r="AA16" s="41"/>
      <c r="AB16" s="41"/>
      <c r="AC16" s="41"/>
      <c r="AD16" s="42"/>
      <c r="AE16" s="42"/>
    </row>
    <row r="17" spans="1:31" s="13" customFormat="1" x14ac:dyDescent="0.25">
      <c r="A17" s="37"/>
      <c r="B17" s="38"/>
      <c r="C17" s="41" t="s">
        <v>11</v>
      </c>
      <c r="D17" s="56" t="str">
        <f>'1º P'!Q57</f>
        <v/>
      </c>
      <c r="E17" s="56">
        <f>'2º P'!Q57</f>
        <v>0.82758620689655171</v>
      </c>
      <c r="F17" s="56">
        <f>'3º P'!Q57</f>
        <v>0.7931034482758621</v>
      </c>
      <c r="G17" s="56" t="str">
        <f>'1º P'!T57</f>
        <v/>
      </c>
      <c r="H17" s="56">
        <f>'2º P'!T57</f>
        <v>0.89655172413793105</v>
      </c>
      <c r="I17" s="175">
        <f>'3º P'!T57</f>
        <v>0.7931034482758621</v>
      </c>
      <c r="J17" s="56" t="str">
        <f>'1º P'!W57</f>
        <v/>
      </c>
      <c r="K17" s="56" t="str">
        <f>'2º P'!W57</f>
        <v/>
      </c>
      <c r="L17" s="56" t="str">
        <f>'3º P'!W57</f>
        <v/>
      </c>
      <c r="M17" s="56" t="str">
        <f>'1º P'!Z57</f>
        <v/>
      </c>
      <c r="N17" s="56" t="str">
        <f>'2º P'!Z57</f>
        <v/>
      </c>
      <c r="O17" s="175" t="str">
        <f>'3º P'!Z57</f>
        <v/>
      </c>
      <c r="P17" s="56" t="str">
        <f>'1º P'!AC57</f>
        <v/>
      </c>
      <c r="Q17" s="56" t="str">
        <f>'2º P'!AC57</f>
        <v/>
      </c>
      <c r="R17" s="56" t="str">
        <f>'3º P'!AC57</f>
        <v/>
      </c>
      <c r="S17" s="41"/>
      <c r="T17" s="42"/>
      <c r="U17" s="41"/>
      <c r="V17" s="41"/>
      <c r="W17" s="41"/>
      <c r="X17" s="41"/>
      <c r="Y17" s="42"/>
      <c r="Z17" s="41"/>
      <c r="AA17" s="41"/>
      <c r="AB17" s="41"/>
      <c r="AC17" s="41"/>
      <c r="AD17" s="42"/>
      <c r="AE17" s="42"/>
    </row>
    <row r="18" spans="1:31" s="13" customFormat="1" x14ac:dyDescent="0.25">
      <c r="A18" s="37"/>
      <c r="B18" s="38"/>
      <c r="C18" s="41" t="s">
        <v>32</v>
      </c>
      <c r="D18" s="56" t="str">
        <f>'1º P'!Q58</f>
        <v/>
      </c>
      <c r="E18" s="56">
        <f>'2º P'!Q58</f>
        <v>3.4482758620689655E-2</v>
      </c>
      <c r="F18" s="56">
        <f>'3º P'!Q58</f>
        <v>3.4482758620689655E-2</v>
      </c>
      <c r="G18" s="56" t="str">
        <f>'1º P'!T58</f>
        <v/>
      </c>
      <c r="H18" s="56">
        <f>'2º P'!T58</f>
        <v>6.8965517241379309E-2</v>
      </c>
      <c r="I18" s="175">
        <f>'3º P'!T58</f>
        <v>0.13793103448275862</v>
      </c>
      <c r="J18" s="56" t="str">
        <f>'1º P'!W58</f>
        <v/>
      </c>
      <c r="K18" s="56" t="str">
        <f>'2º P'!W58</f>
        <v/>
      </c>
      <c r="L18" s="56" t="str">
        <f>'3º P'!W58</f>
        <v/>
      </c>
      <c r="M18" s="56" t="str">
        <f>'1º P'!Z58</f>
        <v/>
      </c>
      <c r="N18" s="56" t="str">
        <f>'2º P'!Z58</f>
        <v/>
      </c>
      <c r="O18" s="175" t="str">
        <f>'3º P'!Z58</f>
        <v/>
      </c>
      <c r="P18" s="56" t="str">
        <f>'1º P'!AC58</f>
        <v/>
      </c>
      <c r="Q18" s="56" t="str">
        <f>'2º P'!AC58</f>
        <v/>
      </c>
      <c r="R18" s="56" t="str">
        <f>'3º P'!AC58</f>
        <v/>
      </c>
      <c r="S18" s="41"/>
      <c r="T18" s="42"/>
      <c r="U18" s="41"/>
      <c r="V18" s="41"/>
      <c r="W18" s="41"/>
      <c r="X18" s="41"/>
      <c r="Y18" s="42"/>
      <c r="Z18" s="41"/>
      <c r="AA18" s="41"/>
      <c r="AB18" s="41"/>
      <c r="AC18" s="41"/>
      <c r="AD18" s="42"/>
      <c r="AE18" s="42"/>
    </row>
    <row r="19" spans="1:31" s="13" customFormat="1" x14ac:dyDescent="0.25">
      <c r="A19" s="37"/>
      <c r="B19" s="38"/>
      <c r="C19" s="41" t="s">
        <v>33</v>
      </c>
      <c r="D19" s="56" t="str">
        <f>'1º P'!Q59</f>
        <v/>
      </c>
      <c r="E19" s="56">
        <f>'2º P'!Q59</f>
        <v>0.10344827586206896</v>
      </c>
      <c r="F19" s="56">
        <f>'3º P'!Q59</f>
        <v>0.13793103448275862</v>
      </c>
      <c r="G19" s="56" t="str">
        <f>'1º P'!T59</f>
        <v/>
      </c>
      <c r="H19" s="56">
        <f>'2º P'!T59</f>
        <v>3.4482758620689655E-2</v>
      </c>
      <c r="I19" s="175">
        <f>'3º P'!T59</f>
        <v>3.4482758620689655E-2</v>
      </c>
      <c r="J19" s="56" t="str">
        <f>'1º P'!W59</f>
        <v/>
      </c>
      <c r="K19" s="56" t="str">
        <f>'2º P'!W59</f>
        <v/>
      </c>
      <c r="L19" s="56" t="str">
        <f>'3º P'!W59</f>
        <v/>
      </c>
      <c r="M19" s="56" t="str">
        <f>'1º P'!Z59</f>
        <v/>
      </c>
      <c r="N19" s="56" t="str">
        <f>'2º P'!Z59</f>
        <v/>
      </c>
      <c r="O19" s="175" t="str">
        <f>'3º P'!Z59</f>
        <v/>
      </c>
      <c r="P19" s="56" t="str">
        <f>'1º P'!AC59</f>
        <v/>
      </c>
      <c r="Q19" s="56" t="str">
        <f>'2º P'!AC59</f>
        <v/>
      </c>
      <c r="R19" s="56" t="str">
        <f>'3º P'!AC59</f>
        <v/>
      </c>
      <c r="S19" s="41"/>
      <c r="T19" s="42"/>
      <c r="U19" s="41"/>
      <c r="V19" s="41"/>
      <c r="W19" s="41"/>
      <c r="X19" s="41"/>
      <c r="Y19" s="42"/>
      <c r="Z19" s="41"/>
      <c r="AA19" s="41"/>
      <c r="AB19" s="41"/>
      <c r="AC19" s="41"/>
      <c r="AD19" s="42"/>
      <c r="AE19" s="42"/>
    </row>
    <row r="20" spans="1:31" s="13" customFormat="1" x14ac:dyDescent="0.25">
      <c r="A20" s="37"/>
      <c r="B20" s="38"/>
      <c r="C20" s="41"/>
      <c r="D20" s="41"/>
      <c r="E20" s="41"/>
      <c r="F20" s="41"/>
      <c r="G20" s="41"/>
      <c r="H20" s="41"/>
      <c r="I20" s="42"/>
      <c r="J20" s="41"/>
      <c r="K20" s="41"/>
      <c r="L20" s="41"/>
      <c r="M20" s="41"/>
      <c r="N20" s="41"/>
      <c r="O20" s="42"/>
      <c r="P20" s="41"/>
      <c r="Q20" s="41"/>
      <c r="R20" s="41"/>
      <c r="S20" s="41"/>
      <c r="T20" s="42"/>
      <c r="U20" s="41"/>
      <c r="V20" s="41"/>
      <c r="W20" s="41"/>
      <c r="X20" s="41"/>
      <c r="Y20" s="42"/>
      <c r="Z20" s="41"/>
      <c r="AA20" s="41"/>
      <c r="AB20" s="41"/>
      <c r="AC20" s="41"/>
      <c r="AD20" s="42"/>
      <c r="AE20" s="42"/>
    </row>
    <row r="21" spans="1:31" s="13" customFormat="1" x14ac:dyDescent="0.25">
      <c r="A21" s="37"/>
      <c r="B21" s="38"/>
      <c r="C21" s="32"/>
      <c r="D21" s="33"/>
      <c r="E21" s="33"/>
      <c r="F21" s="41"/>
      <c r="G21" s="41"/>
      <c r="H21" s="41"/>
      <c r="I21" s="42"/>
      <c r="J21" s="41"/>
      <c r="K21" s="41"/>
      <c r="L21" s="41"/>
      <c r="M21" s="41"/>
      <c r="N21" s="41"/>
      <c r="O21" s="42"/>
      <c r="P21" s="41"/>
      <c r="Q21" s="41"/>
      <c r="R21" s="41"/>
      <c r="S21" s="41"/>
      <c r="T21" s="42"/>
      <c r="U21" s="41"/>
      <c r="V21" s="41"/>
      <c r="W21" s="41"/>
      <c r="X21" s="41"/>
      <c r="Y21" s="42"/>
      <c r="Z21" s="41"/>
      <c r="AA21" s="41"/>
      <c r="AB21" s="41"/>
      <c r="AC21" s="41"/>
      <c r="AD21" s="42"/>
      <c r="AE21" s="42"/>
    </row>
    <row r="22" spans="1:31" s="13" customFormat="1" x14ac:dyDescent="0.25">
      <c r="A22" s="37"/>
      <c r="B22" s="38"/>
      <c r="C22" s="30"/>
      <c r="D22" s="31"/>
      <c r="E22" s="34"/>
      <c r="F22" s="56"/>
      <c r="G22" s="41"/>
      <c r="H22" s="41"/>
      <c r="I22" s="42"/>
      <c r="J22" s="41"/>
      <c r="K22" s="41"/>
      <c r="L22" s="41"/>
      <c r="M22" s="41"/>
      <c r="N22" s="41"/>
      <c r="O22" s="42"/>
      <c r="P22" s="41"/>
      <c r="Q22" s="41"/>
      <c r="R22" s="41"/>
      <c r="S22" s="41"/>
      <c r="T22" s="42"/>
      <c r="U22" s="41"/>
      <c r="V22" s="41"/>
      <c r="W22" s="41"/>
      <c r="X22" s="41"/>
      <c r="Y22" s="42"/>
      <c r="Z22" s="41"/>
      <c r="AA22" s="41"/>
      <c r="AB22" s="41"/>
      <c r="AC22" s="41"/>
      <c r="AD22" s="42"/>
      <c r="AE22" s="42"/>
    </row>
    <row r="23" spans="1:31" s="13" customFormat="1" x14ac:dyDescent="0.25">
      <c r="A23" s="37"/>
      <c r="B23" s="38"/>
      <c r="C23" s="30"/>
      <c r="D23" s="31"/>
      <c r="E23" s="34"/>
      <c r="F23" s="56"/>
      <c r="G23" s="41"/>
      <c r="H23" s="41"/>
      <c r="I23" s="42"/>
      <c r="J23" s="41"/>
      <c r="K23" s="41"/>
      <c r="L23" s="41"/>
      <c r="M23" s="41"/>
      <c r="N23" s="41"/>
      <c r="O23" s="42"/>
      <c r="P23" s="41"/>
      <c r="Q23" s="41"/>
      <c r="R23" s="41"/>
      <c r="S23" s="41"/>
      <c r="T23" s="42"/>
      <c r="U23" s="41"/>
      <c r="V23" s="41"/>
      <c r="W23" s="41"/>
      <c r="X23" s="41"/>
      <c r="Y23" s="42"/>
      <c r="Z23" s="41"/>
      <c r="AA23" s="41"/>
      <c r="AB23" s="41"/>
      <c r="AC23" s="41"/>
      <c r="AD23" s="42"/>
      <c r="AE23" s="42"/>
    </row>
    <row r="24" spans="1:31" s="13" customFormat="1" x14ac:dyDescent="0.25">
      <c r="A24" s="37"/>
      <c r="B24" s="38"/>
      <c r="C24" s="30"/>
      <c r="D24" s="31"/>
      <c r="E24" s="34"/>
      <c r="F24" s="56"/>
      <c r="G24" s="41"/>
      <c r="H24" s="41"/>
      <c r="I24" s="42"/>
      <c r="J24" s="41"/>
      <c r="K24" s="41"/>
      <c r="L24" s="41"/>
      <c r="M24" s="41"/>
      <c r="N24" s="41"/>
      <c r="O24" s="42"/>
      <c r="P24" s="41"/>
      <c r="Q24" s="41"/>
      <c r="R24" s="41"/>
      <c r="S24" s="41"/>
      <c r="T24" s="42"/>
      <c r="U24" s="41"/>
      <c r="V24" s="41"/>
      <c r="W24" s="41"/>
      <c r="X24" s="41"/>
      <c r="Y24" s="42"/>
      <c r="Z24" s="41"/>
      <c r="AA24" s="41"/>
      <c r="AB24" s="41"/>
      <c r="AC24" s="41"/>
      <c r="AD24" s="42"/>
      <c r="AE24" s="42"/>
    </row>
    <row r="25" spans="1:31" s="13" customFormat="1" x14ac:dyDescent="0.25">
      <c r="A25" s="37"/>
      <c r="B25" s="38"/>
      <c r="C25" s="30"/>
      <c r="D25" s="31"/>
      <c r="E25" s="34"/>
      <c r="F25" s="56"/>
      <c r="G25" s="41"/>
      <c r="H25" s="41"/>
      <c r="I25" s="42"/>
      <c r="J25" s="41"/>
      <c r="K25" s="41"/>
      <c r="L25" s="41"/>
      <c r="M25" s="41"/>
      <c r="N25" s="41"/>
      <c r="O25" s="42"/>
      <c r="P25" s="41"/>
      <c r="Q25" s="41"/>
      <c r="R25" s="41"/>
      <c r="S25" s="41"/>
      <c r="T25" s="42"/>
      <c r="U25" s="41"/>
      <c r="V25" s="41"/>
      <c r="W25" s="41"/>
      <c r="X25" s="41"/>
      <c r="Y25" s="42"/>
      <c r="Z25" s="41"/>
      <c r="AA25" s="41"/>
      <c r="AB25" s="41"/>
      <c r="AC25" s="41"/>
      <c r="AD25" s="42"/>
      <c r="AE25" s="42"/>
    </row>
    <row r="26" spans="1:31" s="13" customFormat="1" x14ac:dyDescent="0.25">
      <c r="A26" s="37"/>
      <c r="B26" s="38"/>
      <c r="C26" s="41"/>
      <c r="D26" s="41"/>
      <c r="E26" s="41"/>
      <c r="F26" s="41"/>
      <c r="G26" s="41"/>
      <c r="H26" s="41"/>
      <c r="I26" s="42"/>
      <c r="J26" s="41"/>
      <c r="K26" s="41"/>
      <c r="L26" s="41"/>
      <c r="M26" s="41"/>
      <c r="N26" s="41"/>
      <c r="O26" s="42"/>
      <c r="P26" s="41"/>
      <c r="Q26" s="41"/>
      <c r="R26" s="41"/>
      <c r="S26" s="41"/>
      <c r="T26" s="42"/>
      <c r="U26" s="41"/>
      <c r="V26" s="41"/>
      <c r="W26" s="41"/>
      <c r="X26" s="41"/>
      <c r="Y26" s="42"/>
      <c r="Z26" s="41"/>
      <c r="AA26" s="41"/>
      <c r="AB26" s="41"/>
      <c r="AC26" s="41"/>
      <c r="AD26" s="42"/>
      <c r="AE26" s="42"/>
    </row>
    <row r="27" spans="1:31" s="13" customFormat="1" x14ac:dyDescent="0.25">
      <c r="A27" s="37"/>
      <c r="B27" s="38"/>
      <c r="C27" s="41"/>
      <c r="D27" s="41"/>
      <c r="E27" s="41"/>
      <c r="F27" s="41"/>
      <c r="G27" s="41"/>
      <c r="H27" s="41"/>
      <c r="I27" s="42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2"/>
      <c r="U27" s="41"/>
      <c r="V27" s="41"/>
      <c r="W27" s="41"/>
      <c r="X27" s="41"/>
      <c r="Y27" s="42"/>
      <c r="Z27" s="41"/>
      <c r="AA27" s="41"/>
      <c r="AB27" s="41"/>
      <c r="AC27" s="41"/>
      <c r="AD27" s="42"/>
      <c r="AE27" s="42"/>
    </row>
    <row r="28" spans="1:31" x14ac:dyDescent="0.25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7"/>
      <c r="O28" s="48"/>
      <c r="P28" s="345"/>
      <c r="Q28" s="345"/>
      <c r="R28" s="45"/>
      <c r="S28" s="45"/>
      <c r="T28" s="45"/>
      <c r="U28" s="47"/>
      <c r="V28" s="48"/>
      <c r="W28" s="346"/>
      <c r="X28" s="346"/>
      <c r="Y28" s="45"/>
      <c r="Z28" s="347"/>
      <c r="AA28" s="347"/>
      <c r="AB28" s="347"/>
      <c r="AC28" s="347"/>
      <c r="AD28" s="347"/>
      <c r="AE28" s="46"/>
    </row>
    <row r="29" spans="1:31" x14ac:dyDescent="0.25">
      <c r="A29" s="43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7"/>
      <c r="O29" s="48"/>
      <c r="P29" s="345"/>
      <c r="Q29" s="345"/>
      <c r="R29" s="45"/>
      <c r="S29" s="45"/>
      <c r="T29" s="45"/>
      <c r="U29" s="47"/>
      <c r="V29" s="48"/>
      <c r="W29" s="346"/>
      <c r="X29" s="346"/>
      <c r="Y29" s="45"/>
      <c r="Z29" s="347"/>
      <c r="AA29" s="347"/>
      <c r="AB29" s="347"/>
      <c r="AC29" s="347"/>
      <c r="AD29" s="347"/>
      <c r="AE29" s="46"/>
    </row>
    <row r="30" spans="1:31" x14ac:dyDescent="0.25">
      <c r="A30" s="37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7"/>
      <c r="V30" s="48"/>
      <c r="W30" s="346"/>
      <c r="X30" s="346"/>
      <c r="Y30" s="45"/>
      <c r="Z30" s="347"/>
      <c r="AA30" s="347"/>
      <c r="AB30" s="347"/>
      <c r="AC30" s="347"/>
      <c r="AD30" s="347"/>
      <c r="AE30" s="46"/>
    </row>
    <row r="31" spans="1:31" x14ac:dyDescent="0.25"/>
    <row r="32" spans="1:31" x14ac:dyDescent="0.25">
      <c r="B32" s="15"/>
      <c r="C32" s="334"/>
      <c r="D32" s="334"/>
      <c r="E32" s="334"/>
      <c r="F32" s="334"/>
      <c r="G32" s="334"/>
      <c r="H32" s="334"/>
      <c r="I32" s="334"/>
      <c r="J32" s="334"/>
      <c r="M32" s="57"/>
      <c r="N32" s="57"/>
      <c r="O32" s="57"/>
      <c r="P32" s="57"/>
      <c r="Q32" s="57"/>
      <c r="R32" s="57"/>
      <c r="S32" s="57"/>
      <c r="T32" s="71" t="str">
        <f>IF('1º P'!K60="","",'1º P'!K60)</f>
        <v>Tacna,</v>
      </c>
      <c r="U32" s="343">
        <f ca="1">NOW()</f>
        <v>43587.988020486111</v>
      </c>
      <c r="V32" s="343"/>
      <c r="W32" s="343"/>
      <c r="X32" s="343"/>
      <c r="Y32" s="343"/>
      <c r="Z32" s="343"/>
      <c r="AA32" s="343"/>
      <c r="AB32" s="343"/>
      <c r="AC32" s="343"/>
      <c r="AD32" s="343"/>
    </row>
    <row r="33" spans="1:31" x14ac:dyDescent="0.25">
      <c r="A33" s="3"/>
      <c r="B33" s="24"/>
      <c r="C33" s="57"/>
      <c r="D33" s="57"/>
      <c r="E33" s="57"/>
      <c r="F33" s="57"/>
      <c r="G33" s="57"/>
      <c r="H33" s="57"/>
      <c r="I33" s="57"/>
      <c r="J33" s="57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E33" s="3"/>
    </row>
    <row r="34" spans="1:31" x14ac:dyDescent="0.25">
      <c r="A34" s="3"/>
      <c r="B34" s="15" t="s">
        <v>53</v>
      </c>
      <c r="J34" s="69" t="s">
        <v>26</v>
      </c>
      <c r="AE34" s="3"/>
    </row>
    <row r="35" spans="1:31" x14ac:dyDescent="0.25">
      <c r="A35" s="3"/>
      <c r="B35" s="73" t="str">
        <f>IF('1º P'!S7="","",'1º P'!S7)</f>
        <v>NORMA LEYTON MAMANI</v>
      </c>
      <c r="J35" s="70" t="str">
        <f>IF('1º P'!C61="","",'1º P'!C61)</f>
        <v>SUBDIRECCIÓN</v>
      </c>
      <c r="R35" s="16"/>
      <c r="AE35" s="3"/>
    </row>
    <row r="36" spans="1:31" x14ac:dyDescent="0.25">
      <c r="A36" s="3"/>
      <c r="R36" s="127" t="s">
        <v>54</v>
      </c>
      <c r="AE36" s="3"/>
    </row>
    <row r="37" spans="1:31" hidden="1" x14ac:dyDescent="0.25">
      <c r="A37" s="3"/>
      <c r="AE37" s="3"/>
    </row>
    <row r="38" spans="1:31" hidden="1" x14ac:dyDescent="0.25">
      <c r="A38" s="3"/>
      <c r="AE38" s="3"/>
    </row>
    <row r="39" spans="1:31" hidden="1" x14ac:dyDescent="0.25">
      <c r="A39" s="3"/>
      <c r="AE39" s="3"/>
    </row>
    <row r="40" spans="1:31" hidden="1" x14ac:dyDescent="0.25">
      <c r="A40" s="3"/>
      <c r="AE40" s="3"/>
    </row>
    <row r="41" spans="1:31" hidden="1" x14ac:dyDescent="0.25">
      <c r="A41" s="3"/>
      <c r="AE41" s="3"/>
    </row>
    <row r="42" spans="1:31" hidden="1" x14ac:dyDescent="0.25">
      <c r="A42" s="3"/>
      <c r="AE42" s="3"/>
    </row>
    <row r="43" spans="1:31" hidden="1" x14ac:dyDescent="0.25">
      <c r="A43" s="3"/>
      <c r="AE43" s="3"/>
    </row>
    <row r="44" spans="1:31" hidden="1" x14ac:dyDescent="0.25">
      <c r="A44" s="3"/>
      <c r="AE44" s="3"/>
    </row>
    <row r="45" spans="1:31" hidden="1" x14ac:dyDescent="0.25">
      <c r="A45" s="3"/>
      <c r="AE45" s="3"/>
    </row>
    <row r="46" spans="1:31" hidden="1" x14ac:dyDescent="0.25">
      <c r="A46" s="3"/>
      <c r="AE46" s="3"/>
    </row>
    <row r="47" spans="1:31" hidden="1" x14ac:dyDescent="0.25">
      <c r="A47" s="3"/>
      <c r="AE47" s="3"/>
    </row>
    <row r="48" spans="1:31" hidden="1" x14ac:dyDescent="0.25">
      <c r="A48" s="3"/>
      <c r="AE48" s="3"/>
    </row>
    <row r="49" s="3" customFormat="1" hidden="1" x14ac:dyDescent="0.25"/>
    <row r="50" s="3" customFormat="1" hidden="1" x14ac:dyDescent="0.25"/>
    <row r="51" s="3" customFormat="1" hidden="1" x14ac:dyDescent="0.25"/>
    <row r="52" s="3" customFormat="1" hidden="1" x14ac:dyDescent="0.25"/>
    <row r="53" s="3" customFormat="1" hidden="1" x14ac:dyDescent="0.25"/>
    <row r="54" s="3" customFormat="1" hidden="1" x14ac:dyDescent="0.25"/>
    <row r="55" s="3" customFormat="1" hidden="1" x14ac:dyDescent="0.25"/>
    <row r="56" s="3" customFormat="1" hidden="1" x14ac:dyDescent="0.25"/>
    <row r="57" s="3" customFormat="1" hidden="1" x14ac:dyDescent="0.25"/>
    <row r="58" s="3" customFormat="1" hidden="1" x14ac:dyDescent="0.25"/>
    <row r="59" s="3" customFormat="1" hidden="1" x14ac:dyDescent="0.25"/>
    <row r="60" s="3" customFormat="1" hidden="1" x14ac:dyDescent="0.25"/>
    <row r="61" s="3" customFormat="1" hidden="1" x14ac:dyDescent="0.25"/>
    <row r="62" s="3" customFormat="1" hidden="1" x14ac:dyDescent="0.25"/>
  </sheetData>
  <sheetProtection password="C4F5" sheet="1" scenarios="1"/>
  <mergeCells count="33">
    <mergeCell ref="D14:F14"/>
    <mergeCell ref="G14:I14"/>
    <mergeCell ref="C11:I11"/>
    <mergeCell ref="J11:O11"/>
    <mergeCell ref="P11:T11"/>
    <mergeCell ref="J14:L14"/>
    <mergeCell ref="C10:I10"/>
    <mergeCell ref="J10:O10"/>
    <mergeCell ref="P10:T10"/>
    <mergeCell ref="U10:Y10"/>
    <mergeCell ref="Z10:AD10"/>
    <mergeCell ref="U32:AD32"/>
    <mergeCell ref="AE9:AE12"/>
    <mergeCell ref="W29:X29"/>
    <mergeCell ref="P14:R14"/>
    <mergeCell ref="U11:Y11"/>
    <mergeCell ref="Z11:AD11"/>
    <mergeCell ref="S33:AB33"/>
    <mergeCell ref="A5:S5"/>
    <mergeCell ref="T5:X5"/>
    <mergeCell ref="M6:N6"/>
    <mergeCell ref="C7:F7"/>
    <mergeCell ref="L7:N7"/>
    <mergeCell ref="S7:V7"/>
    <mergeCell ref="C8:O8"/>
    <mergeCell ref="S8:AD8"/>
    <mergeCell ref="C32:J32"/>
    <mergeCell ref="P28:Q28"/>
    <mergeCell ref="W28:X28"/>
    <mergeCell ref="Z28:AD30"/>
    <mergeCell ref="P29:Q29"/>
    <mergeCell ref="M14:O14"/>
    <mergeCell ref="W30:X30"/>
  </mergeCells>
  <conditionalFormatting sqref="E15:F15 C13:AE13 C14:D14 G14 J14 M14 P14 S14:AE15 C16:AE27">
    <cfRule type="cellIs" dxfId="51" priority="17" operator="equal">
      <formula>"C"</formula>
    </cfRule>
    <cfRule type="cellIs" dxfId="50" priority="18" operator="equal">
      <formula>"B"</formula>
    </cfRule>
    <cfRule type="cellIs" dxfId="49" priority="19" operator="equal">
      <formula>"AD"</formula>
    </cfRule>
    <cfRule type="cellIs" dxfId="48" priority="20" operator="equal">
      <formula>"A"</formula>
    </cfRule>
  </conditionalFormatting>
  <conditionalFormatting sqref="H15:I15">
    <cfRule type="cellIs" dxfId="47" priority="13" operator="equal">
      <formula>"C"</formula>
    </cfRule>
    <cfRule type="cellIs" dxfId="46" priority="14" operator="equal">
      <formula>"B"</formula>
    </cfRule>
    <cfRule type="cellIs" dxfId="45" priority="15" operator="equal">
      <formula>"AD"</formula>
    </cfRule>
    <cfRule type="cellIs" dxfId="44" priority="16" operator="equal">
      <formula>"A"</formula>
    </cfRule>
  </conditionalFormatting>
  <conditionalFormatting sqref="K15:L15">
    <cfRule type="cellIs" dxfId="43" priority="9" operator="equal">
      <formula>"C"</formula>
    </cfRule>
    <cfRule type="cellIs" dxfId="42" priority="10" operator="equal">
      <formula>"B"</formula>
    </cfRule>
    <cfRule type="cellIs" dxfId="41" priority="11" operator="equal">
      <formula>"AD"</formula>
    </cfRule>
    <cfRule type="cellIs" dxfId="40" priority="12" operator="equal">
      <formula>"A"</formula>
    </cfRule>
  </conditionalFormatting>
  <conditionalFormatting sqref="N15:O15">
    <cfRule type="cellIs" dxfId="39" priority="5" operator="equal">
      <formula>"C"</formula>
    </cfRule>
    <cfRule type="cellIs" dxfId="38" priority="6" operator="equal">
      <formula>"B"</formula>
    </cfRule>
    <cfRule type="cellIs" dxfId="37" priority="7" operator="equal">
      <formula>"AD"</formula>
    </cfRule>
    <cfRule type="cellIs" dxfId="36" priority="8" operator="equal">
      <formula>"A"</formula>
    </cfRule>
  </conditionalFormatting>
  <conditionalFormatting sqref="Q15:R15">
    <cfRule type="cellIs" dxfId="35" priority="1" operator="equal">
      <formula>"C"</formula>
    </cfRule>
    <cfRule type="cellIs" dxfId="34" priority="2" operator="equal">
      <formula>"B"</formula>
    </cfRule>
    <cfRule type="cellIs" dxfId="33" priority="3" operator="equal">
      <formula>"AD"</formula>
    </cfRule>
    <cfRule type="cellIs" dxfId="32" priority="4" operator="equal">
      <formula>"A"</formula>
    </cfRule>
  </conditionalFormatting>
  <dataValidations count="4"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E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36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3"/>
  </dataValidations>
  <printOptions horizontalCentered="1" verticalCentered="1"/>
  <pageMargins left="0" right="0" top="0" bottom="0" header="0" footer="0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6145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0</xdr:rowOff>
              </from>
              <to>
                <xdr:col>1</xdr:col>
                <xdr:colOff>400050</xdr:colOff>
                <xdr:row>3</xdr:row>
                <xdr:rowOff>161925</xdr:rowOff>
              </to>
            </anchor>
          </objectPr>
        </oleObject>
      </mc:Choice>
      <mc:Fallback>
        <oleObject progId="CorelDRAW.Graphic.13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FD61"/>
  <sheetViews>
    <sheetView zoomScale="120" zoomScaleNormal="120" workbookViewId="0">
      <selection activeCell="M12" sqref="M12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5" customWidth="1"/>
    <col min="31" max="31" width="0.140625" style="46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1" t="str">
        <f>IF('1º P'!B1="","",'1º P'!B1)</f>
        <v>INSTITUCIÓN EDUCATIVA</v>
      </c>
      <c r="C1" s="17"/>
      <c r="D1" s="17"/>
      <c r="E1" s="17"/>
      <c r="F1" s="2"/>
      <c r="G1" s="2"/>
      <c r="X1" s="123"/>
      <c r="Y1" s="123"/>
      <c r="Z1" s="123"/>
      <c r="AA1" s="123"/>
      <c r="AD1" s="168" t="str">
        <f>'1º P'!AC1</f>
        <v>VERSIÓN: 04·2019</v>
      </c>
    </row>
    <row r="2" spans="1:32 16384:16384" ht="10.5" customHeight="1" x14ac:dyDescent="0.25">
      <c r="B2" s="91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10.5" customHeight="1" x14ac:dyDescent="0.25">
      <c r="B3" s="91" t="str">
        <f>IF('1º P'!B3="","",'1º P'!B3)</f>
        <v>TACNA</v>
      </c>
      <c r="C3" s="18"/>
      <c r="D3" s="18"/>
      <c r="E3" s="18"/>
      <c r="F3" s="5"/>
      <c r="G3" s="5"/>
    </row>
    <row r="4" spans="1:32 16384:16384" ht="11.25" customHeight="1" x14ac:dyDescent="0.25">
      <c r="A4" s="290" t="s">
        <v>29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356" t="str">
        <f>IF('1º P'!T4="","",'1º P'!T4)</f>
        <v>REGULAR</v>
      </c>
      <c r="U4" s="356"/>
      <c r="V4" s="356"/>
      <c r="W4" s="356"/>
      <c r="X4" s="356"/>
      <c r="Y4" s="26"/>
      <c r="Z4" s="26"/>
      <c r="AA4" s="26"/>
      <c r="AB4" s="26"/>
      <c r="AC4" s="169"/>
      <c r="AD4" s="169"/>
      <c r="AE4" s="169"/>
    </row>
    <row r="5" spans="1:32 16384:16384" ht="12" customHeight="1" x14ac:dyDescent="0.3">
      <c r="K5" s="75"/>
      <c r="L5" s="109" t="s">
        <v>43</v>
      </c>
      <c r="M5" s="301">
        <f ca="1">IF('1º P'!M5="","",'1º P'!M5)</f>
        <v>2019</v>
      </c>
      <c r="N5" s="301"/>
      <c r="O5" s="27"/>
    </row>
    <row r="6" spans="1:32 16384:16384" ht="12" customHeight="1" x14ac:dyDescent="0.25">
      <c r="B6" s="8" t="s">
        <v>9</v>
      </c>
      <c r="C6" s="357" t="str">
        <f>IF('1º P'!C6="","",'1º P'!C6)</f>
        <v>PRIMERO</v>
      </c>
      <c r="D6" s="357"/>
      <c r="E6" s="357"/>
      <c r="F6" s="357"/>
      <c r="G6" s="9"/>
      <c r="H6" s="10"/>
      <c r="I6" s="8" t="s">
        <v>10</v>
      </c>
      <c r="J6" s="339" t="str">
        <f>IF('1º P'!J6="","",'1º P'!J6)</f>
        <v>A</v>
      </c>
      <c r="K6" s="339"/>
      <c r="L6" s="339"/>
      <c r="M6" s="79"/>
      <c r="N6" s="79"/>
      <c r="O6" s="10"/>
      <c r="P6" s="10"/>
      <c r="Q6" s="10"/>
      <c r="R6" s="80" t="str">
        <f>IF('1º P'!N6="","",'1º P'!N6)</f>
        <v>NIVEL EDUCATIVO:</v>
      </c>
      <c r="S6" s="339" t="str">
        <f>IF('1º P'!S6="","",'1º P'!S6)</f>
        <v>SECUNDARIA</v>
      </c>
      <c r="T6" s="339"/>
      <c r="U6" s="339"/>
      <c r="V6" s="339"/>
      <c r="W6" s="29"/>
      <c r="X6" s="29"/>
      <c r="Y6" s="29"/>
      <c r="Z6" s="29"/>
      <c r="AA6" s="29"/>
      <c r="AB6" s="29"/>
      <c r="AC6" s="170"/>
      <c r="AD6" s="170"/>
      <c r="AE6" s="171"/>
    </row>
    <row r="7" spans="1:32 16384:16384" ht="14.25" customHeight="1" thickBot="1" x14ac:dyDescent="0.3">
      <c r="B7" s="8" t="s">
        <v>47</v>
      </c>
      <c r="C7" s="340" t="str">
        <f>IF('1º P'!C7="","",'1º P'!C7)</f>
        <v>EDUCACIÓN RELIGIOSA</v>
      </c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10"/>
      <c r="Q7" s="10"/>
      <c r="R7" s="8" t="s">
        <v>8</v>
      </c>
      <c r="S7" s="340" t="str">
        <f>IF('1º P'!S7="","",'1º P'!S7)</f>
        <v>NORMA LEYTON MAMANI</v>
      </c>
      <c r="T7" s="340"/>
      <c r="U7" s="340"/>
      <c r="V7" s="340"/>
      <c r="W7" s="340"/>
      <c r="X7" s="340"/>
      <c r="Y7" s="340"/>
      <c r="Z7" s="340"/>
      <c r="AA7" s="340"/>
      <c r="AB7" s="340"/>
      <c r="AC7" s="165"/>
      <c r="AD7" s="165"/>
      <c r="AE7" s="171"/>
    </row>
    <row r="8" spans="1:32 16384:16384" ht="12" customHeight="1" x14ac:dyDescent="0.25">
      <c r="A8" s="292" t="s">
        <v>6</v>
      </c>
      <c r="B8" s="348" t="s">
        <v>27</v>
      </c>
      <c r="C8" s="353" t="s">
        <v>5</v>
      </c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5"/>
      <c r="AC8" s="151"/>
      <c r="AD8" s="151"/>
      <c r="AE8" s="304"/>
    </row>
    <row r="9" spans="1:32 16384:16384" ht="11.25" customHeight="1" thickBot="1" x14ac:dyDescent="0.3">
      <c r="A9" s="292"/>
      <c r="B9" s="348"/>
      <c r="C9" s="324" t="s">
        <v>106</v>
      </c>
      <c r="D9" s="300"/>
      <c r="E9" s="300"/>
      <c r="F9" s="300"/>
      <c r="G9" s="300"/>
      <c r="H9" s="300"/>
      <c r="I9" s="300"/>
      <c r="J9" s="300" t="s">
        <v>107</v>
      </c>
      <c r="K9" s="300"/>
      <c r="L9" s="300"/>
      <c r="M9" s="300"/>
      <c r="N9" s="300"/>
      <c r="O9" s="300"/>
      <c r="P9" s="300" t="s">
        <v>108</v>
      </c>
      <c r="Q9" s="300"/>
      <c r="R9" s="300"/>
      <c r="S9" s="300"/>
      <c r="T9" s="300"/>
      <c r="U9" s="300" t="s">
        <v>109</v>
      </c>
      <c r="V9" s="300"/>
      <c r="W9" s="300"/>
      <c r="X9" s="300"/>
      <c r="Y9" s="300"/>
      <c r="Z9" s="300" t="s">
        <v>110</v>
      </c>
      <c r="AA9" s="300"/>
      <c r="AB9" s="325"/>
      <c r="AC9" s="150"/>
      <c r="AD9" s="150"/>
      <c r="AE9" s="304"/>
    </row>
    <row r="10" spans="1:32 16384:16384" ht="37.5" customHeight="1" thickBot="1" x14ac:dyDescent="0.3">
      <c r="A10" s="292"/>
      <c r="B10" s="349"/>
      <c r="C10" s="350" t="str">
        <f>IF('1º P'!C10="","",'1º P'!C10)</f>
        <v>CONSTRUYE SU IDENT COMO PERS HUM, AMADA POR DIOS, DIGNA, LIBRE Y TRASCEN, COMPREN LA DOCT DE SU RELIG, ABIERTAS AL DIALOG CON LAS QUE LE SON CERCANAS</v>
      </c>
      <c r="D10" s="351"/>
      <c r="E10" s="351"/>
      <c r="F10" s="351"/>
      <c r="G10" s="351"/>
      <c r="H10" s="351"/>
      <c r="I10" s="352"/>
      <c r="J10" s="350" t="str">
        <f>IF('1º P'!J10="","",'1º P'!J10)</f>
        <v>ASUME LA EXPER DEL ENCUENT PERS Y COMUNIT CON DIOS EN SU PROYECT DE VIDA EN COHERENCIA CON SU CREENCIA RELIGIOSA</v>
      </c>
      <c r="K10" s="351"/>
      <c r="L10" s="351"/>
      <c r="M10" s="351"/>
      <c r="N10" s="351"/>
      <c r="O10" s="352"/>
      <c r="P10" s="350" t="str">
        <f>IF('1º P'!P10="","",'1º P'!P10)</f>
        <v/>
      </c>
      <c r="Q10" s="351"/>
      <c r="R10" s="351"/>
      <c r="S10" s="351"/>
      <c r="T10" s="352"/>
      <c r="U10" s="350" t="str">
        <f>IF('1º P'!U10="","",'1º P'!U10)</f>
        <v/>
      </c>
      <c r="V10" s="351"/>
      <c r="W10" s="351"/>
      <c r="X10" s="351"/>
      <c r="Y10" s="352"/>
      <c r="Z10" s="350" t="str">
        <f>IF('1º P'!Z10="","",'1º P'!Z10)</f>
        <v/>
      </c>
      <c r="AA10" s="351"/>
      <c r="AB10" s="352"/>
      <c r="AC10" s="166"/>
      <c r="AD10" s="166"/>
      <c r="AE10" s="304"/>
    </row>
    <row r="11" spans="1:32 16384:16384" ht="93.75" customHeight="1" thickBot="1" x14ac:dyDescent="0.3">
      <c r="A11" s="292"/>
      <c r="B11" s="349"/>
      <c r="C11" s="86" t="str">
        <f>IF('1º P'!C11="","",'1º P'!C11)</f>
        <v>Conoce a Dios y asume su ident relig y espirit como pers digna, libre y trascent</v>
      </c>
      <c r="D11" s="86" t="str">
        <f>IF('1º P'!D11="","",'1º P'!D11)</f>
        <v>Cultiva y valora las manif. relig. de su entorno argument su fe de manera comprensible y respetuosa</v>
      </c>
      <c r="E11" s="86" t="str">
        <f>IF('1º P'!E11="","",'1º P'!E11)</f>
        <v/>
      </c>
      <c r="F11" s="86" t="str">
        <f>IF('1º P'!F11="","",'1º P'!F11)</f>
        <v/>
      </c>
      <c r="G11" s="86" t="str">
        <f>IF('1º P'!G11="","",'1º P'!G11)</f>
        <v/>
      </c>
      <c r="H11" s="86" t="str">
        <f>IF('1º P'!H11="","",'1º P'!H11)</f>
        <v/>
      </c>
      <c r="I11" s="104" t="s">
        <v>59</v>
      </c>
      <c r="J11" s="87" t="str">
        <f>IF('1º P'!J11="","",'1º P'!J11)</f>
        <v>Transf su entorno desde el encuent pers y comunit con Dios y desde la fe que profesa</v>
      </c>
      <c r="K11" s="87" t="str">
        <f>IF('1º P'!K11="","",'1º P'!K11)</f>
        <v>Actúa coherentemente en razón de su fe según los princ de su conc moral en situac de la vida</v>
      </c>
      <c r="L11" s="87" t="str">
        <f>IF('1º P'!L11="","",'1º P'!L11)</f>
        <v/>
      </c>
      <c r="M11" s="87" t="str">
        <f>IF('1º P'!M11="","",'1º P'!M11)</f>
        <v/>
      </c>
      <c r="N11" s="87" t="str">
        <f>IF('1º P'!N11="","",'1º P'!N11)</f>
        <v/>
      </c>
      <c r="O11" s="104" t="s">
        <v>59</v>
      </c>
      <c r="P11" s="87" t="str">
        <f>IF('1º P'!P11="","",'1º P'!P11)</f>
        <v/>
      </c>
      <c r="Q11" s="87" t="str">
        <f>IF('1º P'!Q11="","",'1º P'!Q11)</f>
        <v/>
      </c>
      <c r="R11" s="87" t="str">
        <f>IF('1º P'!R11="","",'1º P'!R11)</f>
        <v/>
      </c>
      <c r="S11" s="87" t="str">
        <f>IF('1º P'!S11="","",'1º P'!S11)</f>
        <v/>
      </c>
      <c r="T11" s="104" t="s">
        <v>59</v>
      </c>
      <c r="U11" s="87" t="str">
        <f>IF('1º P'!U11="","",'1º P'!U11)</f>
        <v/>
      </c>
      <c r="V11" s="87" t="str">
        <f>IF('1º P'!V11="","",'1º P'!V11)</f>
        <v/>
      </c>
      <c r="W11" s="87" t="str">
        <f>IF('1º P'!W11="","",'1º P'!W11)</f>
        <v/>
      </c>
      <c r="X11" s="87" t="str">
        <f>IF('1º P'!X11="","",'1º P'!X11)</f>
        <v/>
      </c>
      <c r="Y11" s="104" t="s">
        <v>59</v>
      </c>
      <c r="Z11" s="172" t="str">
        <f>IF('1º P'!Z11="","",'1º P'!Z11)</f>
        <v/>
      </c>
      <c r="AA11" s="172" t="str">
        <f>IF('1º P'!AA11="","",'1º P'!AA11)</f>
        <v/>
      </c>
      <c r="AB11" s="104" t="s">
        <v>59</v>
      </c>
      <c r="AC11" s="152"/>
      <c r="AD11" s="152"/>
      <c r="AE11" s="304"/>
    </row>
    <row r="12" spans="1:32 16384:16384" s="12" customFormat="1" ht="15.75" customHeight="1" x14ac:dyDescent="0.25">
      <c r="A12" s="21">
        <v>1</v>
      </c>
      <c r="B12" s="267" t="str">
        <f>IF('1º P'!B12="","",'1º P'!B12)</f>
        <v>Almonte Limachi, Mayte Marilia</v>
      </c>
      <c r="C12" s="270"/>
      <c r="D12" s="270"/>
      <c r="E12" s="270"/>
      <c r="F12" s="270"/>
      <c r="G12" s="270"/>
      <c r="H12" s="271"/>
      <c r="I12" s="105" t="s">
        <v>33</v>
      </c>
      <c r="J12" s="270"/>
      <c r="K12" s="270"/>
      <c r="L12" s="270"/>
      <c r="M12" s="270"/>
      <c r="N12" s="271"/>
      <c r="O12" s="105" t="s">
        <v>33</v>
      </c>
      <c r="P12" s="280"/>
      <c r="Q12" s="270"/>
      <c r="R12" s="270"/>
      <c r="S12" s="271"/>
      <c r="T12" s="105"/>
      <c r="U12" s="280"/>
      <c r="V12" s="270"/>
      <c r="W12" s="270"/>
      <c r="X12" s="271"/>
      <c r="Y12" s="105"/>
      <c r="Z12" s="280"/>
      <c r="AA12" s="270"/>
      <c r="AB12" s="105"/>
      <c r="AC12" s="49"/>
      <c r="AD12" s="49"/>
      <c r="AE12" s="153"/>
      <c r="AF12" s="83">
        <f>IF(B12="","",AE12)</f>
        <v>0</v>
      </c>
      <c r="XFD12" s="82"/>
    </row>
    <row r="13" spans="1:32 16384:16384" s="13" customFormat="1" ht="15.75" customHeight="1" x14ac:dyDescent="0.25">
      <c r="A13" s="22">
        <v>2</v>
      </c>
      <c r="B13" s="268" t="str">
        <f>IF('1º P'!B13="","",'1º P'!B13)</f>
        <v>Amones Condori , Geovana</v>
      </c>
      <c r="C13" s="272"/>
      <c r="D13" s="272"/>
      <c r="E13" s="272"/>
      <c r="F13" s="272"/>
      <c r="G13" s="272"/>
      <c r="H13" s="273"/>
      <c r="I13" s="106" t="s">
        <v>31</v>
      </c>
      <c r="J13" s="272"/>
      <c r="K13" s="272" t="s">
        <v>141</v>
      </c>
      <c r="L13" s="272"/>
      <c r="M13" s="272"/>
      <c r="N13" s="273"/>
      <c r="O13" s="106" t="s">
        <v>32</v>
      </c>
      <c r="P13" s="278"/>
      <c r="Q13" s="272"/>
      <c r="R13" s="272"/>
      <c r="S13" s="273"/>
      <c r="T13" s="106" t="s">
        <v>32</v>
      </c>
      <c r="U13" s="278"/>
      <c r="V13" s="272"/>
      <c r="W13" s="272"/>
      <c r="X13" s="273"/>
      <c r="Y13" s="106"/>
      <c r="Z13" s="278"/>
      <c r="AA13" s="272"/>
      <c r="AB13" s="106"/>
      <c r="AC13" s="49"/>
      <c r="AD13" s="49"/>
      <c r="AE13" s="153"/>
      <c r="AF13" s="83">
        <f>IF(B13="","",AE13)</f>
        <v>0</v>
      </c>
      <c r="XFD13" s="82"/>
    </row>
    <row r="14" spans="1:32 16384:16384" s="13" customFormat="1" ht="15.75" customHeight="1" x14ac:dyDescent="0.25">
      <c r="A14" s="22">
        <v>3</v>
      </c>
      <c r="B14" s="268" t="str">
        <f>IF('1º P'!B14="","",'1º P'!B14)</f>
        <v xml:space="preserve"> Ancco Machaca, Xiomara Yémely</v>
      </c>
      <c r="C14" s="272"/>
      <c r="D14" s="272"/>
      <c r="E14" s="272"/>
      <c r="F14" s="272"/>
      <c r="G14" s="272"/>
      <c r="H14" s="273"/>
      <c r="I14" s="106" t="s">
        <v>32</v>
      </c>
      <c r="J14" s="272"/>
      <c r="K14" s="272"/>
      <c r="L14" s="272"/>
      <c r="M14" s="272"/>
      <c r="N14" s="273"/>
      <c r="O14" s="106" t="s">
        <v>32</v>
      </c>
      <c r="P14" s="278"/>
      <c r="Q14" s="272"/>
      <c r="R14" s="272"/>
      <c r="S14" s="273"/>
      <c r="T14" s="106"/>
      <c r="U14" s="278"/>
      <c r="V14" s="272"/>
      <c r="W14" s="272"/>
      <c r="X14" s="273"/>
      <c r="Y14" s="106"/>
      <c r="Z14" s="278"/>
      <c r="AA14" s="272"/>
      <c r="AB14" s="106"/>
      <c r="AC14" s="49"/>
      <c r="AD14" s="49"/>
      <c r="AE14" s="153"/>
      <c r="AF14" s="83">
        <f>IF(B14="","",AE14)</f>
        <v>0</v>
      </c>
      <c r="XFD14" s="82"/>
    </row>
    <row r="15" spans="1:32 16384:16384" s="13" customFormat="1" ht="15.75" customHeight="1" x14ac:dyDescent="0.25">
      <c r="A15" s="22">
        <v>4</v>
      </c>
      <c r="B15" s="268" t="str">
        <f>IF('1º P'!B15="","",'1º P'!B15)</f>
        <v>Añacata Huancco,Yeny Yuliana</v>
      </c>
      <c r="C15" s="272" t="s">
        <v>142</v>
      </c>
      <c r="D15" s="272"/>
      <c r="E15" s="272"/>
      <c r="F15" s="272"/>
      <c r="G15" s="272"/>
      <c r="H15" s="273"/>
      <c r="I15" s="106" t="s">
        <v>33</v>
      </c>
      <c r="J15" s="272"/>
      <c r="K15" s="272" t="s">
        <v>33</v>
      </c>
      <c r="L15" s="272"/>
      <c r="M15" s="272"/>
      <c r="N15" s="273"/>
      <c r="O15" s="106" t="s">
        <v>11</v>
      </c>
      <c r="P15" s="278"/>
      <c r="Q15" s="272"/>
      <c r="R15" s="272"/>
      <c r="S15" s="273"/>
      <c r="T15" s="106" t="s">
        <v>11</v>
      </c>
      <c r="U15" s="278"/>
      <c r="V15" s="272"/>
      <c r="W15" s="272"/>
      <c r="X15" s="273"/>
      <c r="Y15" s="106" t="s">
        <v>31</v>
      </c>
      <c r="Z15" s="278"/>
      <c r="AA15" s="272"/>
      <c r="AB15" s="106"/>
      <c r="AC15" s="49"/>
      <c r="AD15" s="49"/>
      <c r="AE15" s="153"/>
      <c r="AF15" s="83">
        <f>IF(B15="","",AE15)</f>
        <v>0</v>
      </c>
      <c r="XFD15" s="82"/>
    </row>
    <row r="16" spans="1:32 16384:16384" s="13" customFormat="1" ht="15.75" customHeight="1" x14ac:dyDescent="0.25">
      <c r="A16" s="22">
        <v>5</v>
      </c>
      <c r="B16" s="268" t="str">
        <f>IF('1º P'!B16="","",'1º P'!B16)</f>
        <v xml:space="preserve">Apaza Zapana, Melany Sofía </v>
      </c>
      <c r="C16" s="272"/>
      <c r="D16" s="272"/>
      <c r="E16" s="272"/>
      <c r="F16" s="272"/>
      <c r="G16" s="272"/>
      <c r="H16" s="273"/>
      <c r="I16" s="106" t="s">
        <v>33</v>
      </c>
      <c r="J16" s="272" t="s">
        <v>140</v>
      </c>
      <c r="K16" s="272"/>
      <c r="L16" s="272"/>
      <c r="M16" s="272"/>
      <c r="N16" s="273"/>
      <c r="O16" s="106" t="s">
        <v>11</v>
      </c>
      <c r="P16" s="278"/>
      <c r="Q16" s="272"/>
      <c r="R16" s="272"/>
      <c r="S16" s="273"/>
      <c r="T16" s="106"/>
      <c r="U16" s="278"/>
      <c r="V16" s="272"/>
      <c r="W16" s="272"/>
      <c r="X16" s="273"/>
      <c r="Y16" s="106"/>
      <c r="Z16" s="278"/>
      <c r="AA16" s="272"/>
      <c r="AB16" s="106"/>
      <c r="AC16" s="49"/>
      <c r="AD16" s="49"/>
      <c r="AE16" s="153"/>
      <c r="AF16" s="83">
        <f>IF(B16="","",AE16)</f>
        <v>0</v>
      </c>
      <c r="XFD16" s="82"/>
    </row>
    <row r="17" spans="1:32 16384:16384" s="13" customFormat="1" ht="15.75" customHeight="1" x14ac:dyDescent="0.25">
      <c r="A17" s="22">
        <v>6</v>
      </c>
      <c r="B17" s="268" t="str">
        <f>IF('1º P'!B17="","",'1º P'!B17)</f>
        <v>Apomayta Maquera , Yesenia Patricia</v>
      </c>
      <c r="C17" s="272"/>
      <c r="D17" s="272"/>
      <c r="E17" s="272"/>
      <c r="F17" s="272"/>
      <c r="G17" s="272"/>
      <c r="H17" s="273"/>
      <c r="I17" s="106" t="s">
        <v>11</v>
      </c>
      <c r="J17" s="272" t="s">
        <v>141</v>
      </c>
      <c r="K17" s="272"/>
      <c r="L17" s="272"/>
      <c r="M17" s="272"/>
      <c r="N17" s="273"/>
      <c r="O17" s="106" t="s">
        <v>11</v>
      </c>
      <c r="P17" s="278"/>
      <c r="Q17" s="272"/>
      <c r="R17" s="272" t="s">
        <v>148</v>
      </c>
      <c r="S17" s="273" t="s">
        <v>145</v>
      </c>
      <c r="T17" s="106"/>
      <c r="U17" s="278"/>
      <c r="V17" s="272"/>
      <c r="W17" s="272"/>
      <c r="X17" s="273"/>
      <c r="Y17" s="106" t="s">
        <v>11</v>
      </c>
      <c r="Z17" s="278"/>
      <c r="AA17" s="272"/>
      <c r="AB17" s="106"/>
      <c r="AC17" s="49"/>
      <c r="AD17" s="49"/>
      <c r="AE17" s="153"/>
      <c r="AF17" s="83">
        <f>IF(B17="","",AE17)</f>
        <v>0</v>
      </c>
      <c r="XFD17" s="82"/>
    </row>
    <row r="18" spans="1:32 16384:16384" s="13" customFormat="1" ht="15.75" customHeight="1" x14ac:dyDescent="0.25">
      <c r="A18" s="22">
        <v>7</v>
      </c>
      <c r="B18" s="268" t="str">
        <f>IF('1º P'!B18="","",'1º P'!B18)</f>
        <v>Ccosi Cauna, Fiorela Karina</v>
      </c>
      <c r="C18" s="272"/>
      <c r="D18" s="272"/>
      <c r="E18" s="272"/>
      <c r="F18" s="272"/>
      <c r="G18" s="272"/>
      <c r="H18" s="273"/>
      <c r="I18" s="106" t="s">
        <v>11</v>
      </c>
      <c r="J18" s="272" t="s">
        <v>142</v>
      </c>
      <c r="K18" s="272"/>
      <c r="L18" s="272"/>
      <c r="M18" s="272"/>
      <c r="N18" s="273"/>
      <c r="O18" s="106" t="s">
        <v>33</v>
      </c>
      <c r="P18" s="278"/>
      <c r="Q18" s="272"/>
      <c r="R18" s="272"/>
      <c r="S18" s="273"/>
      <c r="T18" s="106"/>
      <c r="U18" s="278"/>
      <c r="V18" s="272"/>
      <c r="W18" s="272"/>
      <c r="X18" s="273"/>
      <c r="Y18" s="106"/>
      <c r="Z18" s="278"/>
      <c r="AA18" s="272"/>
      <c r="AB18" s="106"/>
      <c r="AC18" s="49"/>
      <c r="AD18" s="49"/>
      <c r="AE18" s="153"/>
      <c r="AF18" s="83">
        <f>IF(B18="","",AE18)</f>
        <v>0</v>
      </c>
      <c r="XFD18" s="82"/>
    </row>
    <row r="19" spans="1:32 16384:16384" s="13" customFormat="1" ht="15.75" customHeight="1" x14ac:dyDescent="0.25">
      <c r="A19" s="22">
        <v>8</v>
      </c>
      <c r="B19" s="268" t="str">
        <f>IF('1º P'!B19="","",'1º P'!B19)</f>
        <v>Chata Vargas , Sandra</v>
      </c>
      <c r="C19" s="272"/>
      <c r="D19" s="272"/>
      <c r="E19" s="272"/>
      <c r="F19" s="272"/>
      <c r="G19" s="272"/>
      <c r="H19" s="273"/>
      <c r="I19" s="106" t="s">
        <v>11</v>
      </c>
      <c r="J19" s="272"/>
      <c r="K19" s="272"/>
      <c r="L19" s="272"/>
      <c r="M19" s="272"/>
      <c r="N19" s="273"/>
      <c r="O19" s="106" t="s">
        <v>11</v>
      </c>
      <c r="P19" s="278"/>
      <c r="Q19" s="272"/>
      <c r="R19" s="272"/>
      <c r="S19" s="273"/>
      <c r="T19" s="106"/>
      <c r="U19" s="278"/>
      <c r="V19" s="272"/>
      <c r="W19" s="272"/>
      <c r="X19" s="273"/>
      <c r="Y19" s="106"/>
      <c r="Z19" s="278"/>
      <c r="AA19" s="272"/>
      <c r="AB19" s="106"/>
      <c r="AC19" s="49"/>
      <c r="AD19" s="49"/>
      <c r="AE19" s="153"/>
      <c r="AF19" s="83">
        <f>IF(B19="","",AE19)</f>
        <v>0</v>
      </c>
      <c r="XFD19" s="82"/>
    </row>
    <row r="20" spans="1:32 16384:16384" s="13" customFormat="1" ht="15.75" customHeight="1" x14ac:dyDescent="0.25">
      <c r="A20" s="22">
        <v>9</v>
      </c>
      <c r="B20" s="268" t="str">
        <f>IF('1º P'!B20="","",'1º P'!B20)</f>
        <v>Choque Humpire, Andrea Belén</v>
      </c>
      <c r="C20" s="272"/>
      <c r="D20" s="272"/>
      <c r="E20" s="272"/>
      <c r="F20" s="272"/>
      <c r="G20" s="272"/>
      <c r="H20" s="273"/>
      <c r="I20" s="106" t="s">
        <v>11</v>
      </c>
      <c r="J20" s="272"/>
      <c r="K20" s="272"/>
      <c r="L20" s="272"/>
      <c r="M20" s="272"/>
      <c r="N20" s="273"/>
      <c r="O20" s="106" t="s">
        <v>11</v>
      </c>
      <c r="P20" s="278"/>
      <c r="Q20" s="272"/>
      <c r="R20" s="272"/>
      <c r="S20" s="273"/>
      <c r="T20" s="106"/>
      <c r="U20" s="278"/>
      <c r="V20" s="272"/>
      <c r="W20" s="272"/>
      <c r="X20" s="273"/>
      <c r="Y20" s="106"/>
      <c r="Z20" s="278"/>
      <c r="AA20" s="272"/>
      <c r="AB20" s="106"/>
      <c r="AC20" s="49"/>
      <c r="AD20" s="49"/>
      <c r="AE20" s="153"/>
      <c r="AF20" s="83">
        <f>IF(B20="","",AE20)</f>
        <v>0</v>
      </c>
      <c r="XFD20" s="82"/>
    </row>
    <row r="21" spans="1:32 16384:16384" s="13" customFormat="1" ht="15.75" customHeight="1" x14ac:dyDescent="0.25">
      <c r="A21" s="22">
        <v>10</v>
      </c>
      <c r="B21" s="268" t="str">
        <f>IF('1º P'!B21="","",'1º P'!B21)</f>
        <v xml:space="preserve"> Choquehuanca Quea , Ana  Mabel</v>
      </c>
      <c r="C21" s="272"/>
      <c r="D21" s="272"/>
      <c r="E21" s="272"/>
      <c r="F21" s="272"/>
      <c r="G21" s="272"/>
      <c r="H21" s="273"/>
      <c r="I21" s="106" t="s">
        <v>11</v>
      </c>
      <c r="J21" s="272"/>
      <c r="K21" s="272"/>
      <c r="L21" s="272"/>
      <c r="M21" s="272"/>
      <c r="N21" s="273"/>
      <c r="O21" s="106" t="s">
        <v>11</v>
      </c>
      <c r="P21" s="278"/>
      <c r="Q21" s="272"/>
      <c r="R21" s="272"/>
      <c r="S21" s="273"/>
      <c r="T21" s="106"/>
      <c r="U21" s="278"/>
      <c r="V21" s="272"/>
      <c r="W21" s="272"/>
      <c r="X21" s="273"/>
      <c r="Y21" s="106"/>
      <c r="Z21" s="278"/>
      <c r="AA21" s="272"/>
      <c r="AB21" s="106"/>
      <c r="AC21" s="49"/>
      <c r="AD21" s="49"/>
      <c r="AE21" s="153"/>
      <c r="AF21" s="83">
        <f>IF(B21="","",AE21)</f>
        <v>0</v>
      </c>
      <c r="XFD21" s="82"/>
    </row>
    <row r="22" spans="1:32 16384:16384" s="13" customFormat="1" ht="15.75" customHeight="1" x14ac:dyDescent="0.25">
      <c r="A22" s="22">
        <v>11</v>
      </c>
      <c r="B22" s="268" t="str">
        <f>IF('1º P'!B22="","",'1º P'!B22)</f>
        <v>Condori Huancahuire, Alexandra Estephani</v>
      </c>
      <c r="C22" s="272"/>
      <c r="D22" s="272"/>
      <c r="E22" s="272"/>
      <c r="F22" s="272"/>
      <c r="G22" s="272"/>
      <c r="H22" s="273"/>
      <c r="I22" s="106" t="s">
        <v>11</v>
      </c>
      <c r="J22" s="272"/>
      <c r="K22" s="272"/>
      <c r="L22" s="272"/>
      <c r="M22" s="272"/>
      <c r="N22" s="273"/>
      <c r="O22" s="106" t="s">
        <v>11</v>
      </c>
      <c r="P22" s="278"/>
      <c r="Q22" s="272"/>
      <c r="R22" s="272"/>
      <c r="S22" s="273"/>
      <c r="T22" s="106"/>
      <c r="U22" s="278"/>
      <c r="V22" s="272"/>
      <c r="W22" s="272"/>
      <c r="X22" s="273"/>
      <c r="Y22" s="106"/>
      <c r="Z22" s="278"/>
      <c r="AA22" s="272"/>
      <c r="AB22" s="106"/>
      <c r="AC22" s="49"/>
      <c r="AD22" s="49"/>
      <c r="AE22" s="153"/>
      <c r="AF22" s="83">
        <f>IF(B22="","",AE22)</f>
        <v>0</v>
      </c>
      <c r="XFD22" s="82"/>
    </row>
    <row r="23" spans="1:32 16384:16384" s="13" customFormat="1" ht="15.75" customHeight="1" x14ac:dyDescent="0.25">
      <c r="A23" s="22">
        <v>12</v>
      </c>
      <c r="B23" s="268" t="str">
        <f>IF('1º P'!B23="","",'1º P'!B23)</f>
        <v>Cusirimay Acuña Sunmy</v>
      </c>
      <c r="C23" s="272"/>
      <c r="D23" s="272"/>
      <c r="E23" s="272"/>
      <c r="F23" s="272"/>
      <c r="G23" s="272"/>
      <c r="H23" s="273"/>
      <c r="I23" s="106" t="s">
        <v>11</v>
      </c>
      <c r="J23" s="272"/>
      <c r="K23" s="272"/>
      <c r="L23" s="272"/>
      <c r="M23" s="272"/>
      <c r="N23" s="273"/>
      <c r="O23" s="106" t="s">
        <v>11</v>
      </c>
      <c r="P23" s="278"/>
      <c r="Q23" s="272"/>
      <c r="R23" s="272"/>
      <c r="S23" s="273"/>
      <c r="T23" s="106"/>
      <c r="U23" s="278"/>
      <c r="V23" s="272"/>
      <c r="W23" s="272"/>
      <c r="X23" s="273"/>
      <c r="Y23" s="106"/>
      <c r="Z23" s="278"/>
      <c r="AA23" s="272"/>
      <c r="AB23" s="106"/>
      <c r="AC23" s="49"/>
      <c r="AD23" s="49"/>
      <c r="AE23" s="153"/>
      <c r="AF23" s="83">
        <f>IF(B23="","",AE23)</f>
        <v>0</v>
      </c>
      <c r="XFD23" s="82"/>
    </row>
    <row r="24" spans="1:32 16384:16384" s="13" customFormat="1" ht="15.75" customHeight="1" x14ac:dyDescent="0.25">
      <c r="A24" s="22">
        <v>13</v>
      </c>
      <c r="B24" s="268" t="str">
        <f>IF('1º P'!B24="","",'1º P'!B24)</f>
        <v>Cutipa,Hanacuni, Rosselie Adelaida .</v>
      </c>
      <c r="C24" s="272"/>
      <c r="D24" s="272"/>
      <c r="E24" s="272"/>
      <c r="F24" s="272"/>
      <c r="G24" s="272"/>
      <c r="H24" s="273"/>
      <c r="I24" s="106" t="s">
        <v>11</v>
      </c>
      <c r="J24" s="272"/>
      <c r="K24" s="272"/>
      <c r="L24" s="272"/>
      <c r="M24" s="272"/>
      <c r="N24" s="273"/>
      <c r="O24" s="106" t="s">
        <v>11</v>
      </c>
      <c r="P24" s="278"/>
      <c r="Q24" s="272"/>
      <c r="R24" s="272"/>
      <c r="S24" s="273"/>
      <c r="T24" s="106"/>
      <c r="U24" s="278"/>
      <c r="V24" s="272"/>
      <c r="W24" s="272"/>
      <c r="X24" s="273"/>
      <c r="Y24" s="106"/>
      <c r="Z24" s="278"/>
      <c r="AA24" s="272"/>
      <c r="AB24" s="106"/>
      <c r="AC24" s="49"/>
      <c r="AD24" s="49"/>
      <c r="AE24" s="153"/>
      <c r="AF24" s="83">
        <f>IF(B24="","",AE24)</f>
        <v>0</v>
      </c>
      <c r="XFD24" s="82"/>
    </row>
    <row r="25" spans="1:32 16384:16384" s="13" customFormat="1" ht="15.75" customHeight="1" x14ac:dyDescent="0.25">
      <c r="A25" s="22">
        <v>14</v>
      </c>
      <c r="B25" s="268" t="str">
        <f>IF('1º P'!B25="","",'1º P'!B25)</f>
        <v>Fuentes Quenta, Milagros Rosario</v>
      </c>
      <c r="C25" s="272"/>
      <c r="D25" s="272"/>
      <c r="E25" s="272"/>
      <c r="F25" s="272"/>
      <c r="G25" s="272"/>
      <c r="H25" s="273"/>
      <c r="I25" s="106" t="s">
        <v>11</v>
      </c>
      <c r="J25" s="272"/>
      <c r="K25" s="272"/>
      <c r="L25" s="272"/>
      <c r="M25" s="272"/>
      <c r="N25" s="273"/>
      <c r="O25" s="106" t="s">
        <v>11</v>
      </c>
      <c r="P25" s="278"/>
      <c r="Q25" s="272"/>
      <c r="R25" s="272"/>
      <c r="S25" s="273"/>
      <c r="T25" s="106"/>
      <c r="U25" s="278"/>
      <c r="V25" s="272"/>
      <c r="W25" s="272"/>
      <c r="X25" s="273"/>
      <c r="Y25" s="106"/>
      <c r="Z25" s="278"/>
      <c r="AA25" s="272"/>
      <c r="AB25" s="106"/>
      <c r="AC25" s="49"/>
      <c r="AD25" s="49"/>
      <c r="AE25" s="153"/>
      <c r="AF25" s="83">
        <f>IF(B25="","",AE25)</f>
        <v>0</v>
      </c>
      <c r="XFD25" s="82"/>
    </row>
    <row r="26" spans="1:32 16384:16384" s="13" customFormat="1" ht="15.75" customHeight="1" x14ac:dyDescent="0.25">
      <c r="A26" s="22">
        <v>15</v>
      </c>
      <c r="B26" s="268" t="str">
        <f>IF('1º P'!B26="","",'1º P'!B26)</f>
        <v>Jara Soncco, Marycarmen</v>
      </c>
      <c r="C26" s="272"/>
      <c r="D26" s="272"/>
      <c r="E26" s="272"/>
      <c r="F26" s="272"/>
      <c r="G26" s="272"/>
      <c r="H26" s="273"/>
      <c r="I26" s="106" t="s">
        <v>11</v>
      </c>
      <c r="J26" s="272"/>
      <c r="K26" s="272"/>
      <c r="L26" s="272"/>
      <c r="M26" s="272"/>
      <c r="N26" s="273"/>
      <c r="O26" s="106" t="s">
        <v>11</v>
      </c>
      <c r="P26" s="278"/>
      <c r="Q26" s="272"/>
      <c r="R26" s="272"/>
      <c r="S26" s="273"/>
      <c r="T26" s="106"/>
      <c r="U26" s="278"/>
      <c r="V26" s="272"/>
      <c r="W26" s="272"/>
      <c r="X26" s="273"/>
      <c r="Y26" s="106"/>
      <c r="Z26" s="278"/>
      <c r="AA26" s="272"/>
      <c r="AB26" s="106"/>
      <c r="AC26" s="49"/>
      <c r="AD26" s="49"/>
      <c r="AE26" s="153"/>
      <c r="AF26" s="83">
        <f>IF(B26="","",AE26)</f>
        <v>0</v>
      </c>
      <c r="XFD26" s="82"/>
    </row>
    <row r="27" spans="1:32 16384:16384" s="13" customFormat="1" ht="15.75" customHeight="1" x14ac:dyDescent="0.25">
      <c r="A27" s="22">
        <v>16</v>
      </c>
      <c r="B27" s="268" t="str">
        <f>IF('1º P'!B27="","",'1º P'!B27)</f>
        <v>Mamani Chura , Milagros Treysi</v>
      </c>
      <c r="C27" s="274"/>
      <c r="D27" s="274"/>
      <c r="E27" s="274"/>
      <c r="F27" s="274"/>
      <c r="G27" s="274"/>
      <c r="H27" s="275"/>
      <c r="I27" s="111" t="s">
        <v>11</v>
      </c>
      <c r="J27" s="274"/>
      <c r="K27" s="274"/>
      <c r="L27" s="272"/>
      <c r="M27" s="272"/>
      <c r="N27" s="273"/>
      <c r="O27" s="106" t="s">
        <v>11</v>
      </c>
      <c r="P27" s="278"/>
      <c r="Q27" s="272"/>
      <c r="R27" s="272"/>
      <c r="S27" s="273"/>
      <c r="T27" s="106"/>
      <c r="U27" s="278"/>
      <c r="V27" s="272"/>
      <c r="W27" s="272"/>
      <c r="X27" s="273"/>
      <c r="Y27" s="106"/>
      <c r="Z27" s="278"/>
      <c r="AA27" s="272"/>
      <c r="AB27" s="106"/>
      <c r="AC27" s="49"/>
      <c r="AD27" s="49"/>
      <c r="AE27" s="153"/>
      <c r="AF27" s="83">
        <f>IF(B27="","",AE27)</f>
        <v>0</v>
      </c>
      <c r="XFD27" s="82"/>
    </row>
    <row r="28" spans="1:32 16384:16384" s="13" customFormat="1" ht="15.75" customHeight="1" x14ac:dyDescent="0.25">
      <c r="A28" s="22">
        <v>17</v>
      </c>
      <c r="B28" s="268" t="str">
        <f>IF('1º P'!B28="","",'1º P'!B28)</f>
        <v xml:space="preserve"> Mamani Pari , Alisson Heidy</v>
      </c>
      <c r="C28" s="272"/>
      <c r="D28" s="272"/>
      <c r="E28" s="272"/>
      <c r="F28" s="272"/>
      <c r="G28" s="272"/>
      <c r="H28" s="273"/>
      <c r="I28" s="106" t="s">
        <v>11</v>
      </c>
      <c r="J28" s="272"/>
      <c r="K28" s="272"/>
      <c r="L28" s="272"/>
      <c r="M28" s="272"/>
      <c r="N28" s="273"/>
      <c r="O28" s="106" t="s">
        <v>11</v>
      </c>
      <c r="P28" s="278"/>
      <c r="Q28" s="272"/>
      <c r="R28" s="272"/>
      <c r="S28" s="273"/>
      <c r="T28" s="106"/>
      <c r="U28" s="278"/>
      <c r="V28" s="272"/>
      <c r="W28" s="272"/>
      <c r="X28" s="273"/>
      <c r="Y28" s="106"/>
      <c r="Z28" s="278"/>
      <c r="AA28" s="272"/>
      <c r="AB28" s="106"/>
      <c r="AC28" s="49"/>
      <c r="AD28" s="49"/>
      <c r="AE28" s="153"/>
      <c r="AF28" s="83">
        <f>IF(B28="","",AE28)</f>
        <v>0</v>
      </c>
      <c r="XFD28" s="82"/>
    </row>
    <row r="29" spans="1:32 16384:16384" s="13" customFormat="1" ht="15.75" customHeight="1" x14ac:dyDescent="0.25">
      <c r="A29" s="22">
        <v>18</v>
      </c>
      <c r="B29" s="268" t="str">
        <f>IF('1º P'!B29="","",'1º P'!B29)</f>
        <v xml:space="preserve"> Mamani Rivera, Margiori Stefany</v>
      </c>
      <c r="C29" s="272"/>
      <c r="D29" s="272"/>
      <c r="E29" s="272"/>
      <c r="F29" s="272"/>
      <c r="G29" s="272"/>
      <c r="H29" s="273"/>
      <c r="I29" s="106" t="s">
        <v>11</v>
      </c>
      <c r="J29" s="272"/>
      <c r="K29" s="272"/>
      <c r="L29" s="272"/>
      <c r="M29" s="272"/>
      <c r="N29" s="273"/>
      <c r="O29" s="106" t="s">
        <v>11</v>
      </c>
      <c r="P29" s="278"/>
      <c r="Q29" s="272"/>
      <c r="R29" s="272"/>
      <c r="S29" s="273"/>
      <c r="T29" s="106"/>
      <c r="U29" s="278"/>
      <c r="V29" s="272"/>
      <c r="W29" s="272"/>
      <c r="X29" s="273"/>
      <c r="Y29" s="106"/>
      <c r="Z29" s="278"/>
      <c r="AA29" s="272"/>
      <c r="AB29" s="106"/>
      <c r="AC29" s="49"/>
      <c r="AD29" s="49"/>
      <c r="AE29" s="153"/>
      <c r="AF29" s="83">
        <f>IF(B29="","",AE29)</f>
        <v>0</v>
      </c>
      <c r="XFD29" s="82"/>
    </row>
    <row r="30" spans="1:32 16384:16384" s="13" customFormat="1" ht="15.75" customHeight="1" x14ac:dyDescent="0.25">
      <c r="A30" s="22">
        <v>19</v>
      </c>
      <c r="B30" s="268" t="str">
        <f>IF('1º P'!B30="","",'1º P'!B30)</f>
        <v xml:space="preserve"> Mamani Tito, Jhoselin Yaneth</v>
      </c>
      <c r="C30" s="272"/>
      <c r="D30" s="272"/>
      <c r="E30" s="272"/>
      <c r="F30" s="272"/>
      <c r="G30" s="272"/>
      <c r="H30" s="273"/>
      <c r="I30" s="106" t="s">
        <v>11</v>
      </c>
      <c r="J30" s="272"/>
      <c r="K30" s="272"/>
      <c r="L30" s="272"/>
      <c r="M30" s="272"/>
      <c r="N30" s="273"/>
      <c r="O30" s="106" t="s">
        <v>11</v>
      </c>
      <c r="P30" s="278"/>
      <c r="Q30" s="272"/>
      <c r="R30" s="272"/>
      <c r="S30" s="273"/>
      <c r="T30" s="106"/>
      <c r="U30" s="278"/>
      <c r="V30" s="272"/>
      <c r="W30" s="272"/>
      <c r="X30" s="273"/>
      <c r="Y30" s="106"/>
      <c r="Z30" s="278"/>
      <c r="AA30" s="272"/>
      <c r="AB30" s="106"/>
      <c r="AC30" s="49"/>
      <c r="AD30" s="49"/>
      <c r="AE30" s="153"/>
      <c r="AF30" s="83">
        <f>IF(B30="","",AE30)</f>
        <v>0</v>
      </c>
      <c r="XFD30" s="82"/>
    </row>
    <row r="31" spans="1:32 16384:16384" s="13" customFormat="1" ht="15.75" customHeight="1" x14ac:dyDescent="0.25">
      <c r="A31" s="22">
        <v>20</v>
      </c>
      <c r="B31" s="268" t="str">
        <f>IF('1º P'!B31="","",'1º P'!B31)</f>
        <v>Paso Mamani , Valeria  Valentina</v>
      </c>
      <c r="C31" s="272"/>
      <c r="D31" s="272"/>
      <c r="E31" s="272"/>
      <c r="F31" s="272"/>
      <c r="G31" s="272"/>
      <c r="H31" s="273"/>
      <c r="I31" s="106" t="s">
        <v>11</v>
      </c>
      <c r="J31" s="272"/>
      <c r="K31" s="272"/>
      <c r="L31" s="272"/>
      <c r="M31" s="272"/>
      <c r="N31" s="273"/>
      <c r="O31" s="106" t="s">
        <v>11</v>
      </c>
      <c r="P31" s="278"/>
      <c r="Q31" s="272"/>
      <c r="R31" s="272"/>
      <c r="S31" s="273"/>
      <c r="T31" s="106"/>
      <c r="U31" s="278"/>
      <c r="V31" s="272"/>
      <c r="W31" s="272"/>
      <c r="X31" s="273"/>
      <c r="Y31" s="106"/>
      <c r="Z31" s="278"/>
      <c r="AA31" s="272"/>
      <c r="AB31" s="106"/>
      <c r="AC31" s="49"/>
      <c r="AD31" s="49"/>
      <c r="AE31" s="153"/>
      <c r="AF31" s="83">
        <f>IF(B31="","",AE31)</f>
        <v>0</v>
      </c>
      <c r="XFD31" s="82"/>
    </row>
    <row r="32" spans="1:32 16384:16384" s="13" customFormat="1" ht="15.75" customHeight="1" x14ac:dyDescent="0.25">
      <c r="A32" s="22">
        <v>21</v>
      </c>
      <c r="B32" s="268" t="str">
        <f>IF('1º P'!B32="","",'1º P'!B32)</f>
        <v>Ponce Cahuana, Idania Xiomara F.</v>
      </c>
      <c r="C32" s="272"/>
      <c r="D32" s="272"/>
      <c r="E32" s="272"/>
      <c r="F32" s="272"/>
      <c r="G32" s="272"/>
      <c r="H32" s="273"/>
      <c r="I32" s="106" t="s">
        <v>11</v>
      </c>
      <c r="J32" s="272"/>
      <c r="K32" s="272"/>
      <c r="L32" s="272"/>
      <c r="M32" s="272"/>
      <c r="N32" s="273"/>
      <c r="O32" s="106" t="s">
        <v>11</v>
      </c>
      <c r="P32" s="278"/>
      <c r="Q32" s="272"/>
      <c r="R32" s="272"/>
      <c r="S32" s="273"/>
      <c r="T32" s="106"/>
      <c r="U32" s="278"/>
      <c r="V32" s="272"/>
      <c r="W32" s="272"/>
      <c r="X32" s="273"/>
      <c r="Y32" s="106"/>
      <c r="Z32" s="278"/>
      <c r="AA32" s="272"/>
      <c r="AB32" s="106"/>
      <c r="AC32" s="49"/>
      <c r="AD32" s="49"/>
      <c r="AE32" s="153"/>
      <c r="AF32" s="83">
        <f>IF(B32="","",AE32)</f>
        <v>0</v>
      </c>
      <c r="XFD32" s="82"/>
    </row>
    <row r="33" spans="1:32 16384:16384" s="13" customFormat="1" ht="15.75" customHeight="1" x14ac:dyDescent="0.25">
      <c r="A33" s="22">
        <v>22</v>
      </c>
      <c r="B33" s="268" t="str">
        <f>IF('1º P'!B33="","",'1º P'!B33)</f>
        <v>Prieto Maquera , Anyeli Dayana</v>
      </c>
      <c r="C33" s="272"/>
      <c r="D33" s="272"/>
      <c r="E33" s="272"/>
      <c r="F33" s="272"/>
      <c r="G33" s="272"/>
      <c r="H33" s="273"/>
      <c r="I33" s="106" t="s">
        <v>11</v>
      </c>
      <c r="J33" s="272"/>
      <c r="K33" s="272"/>
      <c r="L33" s="272"/>
      <c r="M33" s="272"/>
      <c r="N33" s="273"/>
      <c r="O33" s="106" t="s">
        <v>11</v>
      </c>
      <c r="P33" s="278"/>
      <c r="Q33" s="272"/>
      <c r="R33" s="272"/>
      <c r="S33" s="273"/>
      <c r="T33" s="106"/>
      <c r="U33" s="278"/>
      <c r="V33" s="272"/>
      <c r="W33" s="272"/>
      <c r="X33" s="273"/>
      <c r="Y33" s="106"/>
      <c r="Z33" s="278"/>
      <c r="AA33" s="272"/>
      <c r="AB33" s="106"/>
      <c r="AC33" s="49"/>
      <c r="AD33" s="49"/>
      <c r="AE33" s="153"/>
      <c r="AF33" s="83">
        <f>IF(B33="","",AE33)</f>
        <v>0</v>
      </c>
      <c r="XFD33" s="82"/>
    </row>
    <row r="34" spans="1:32 16384:16384" s="13" customFormat="1" ht="15.75" customHeight="1" x14ac:dyDescent="0.25">
      <c r="A34" s="22">
        <v>23</v>
      </c>
      <c r="B34" s="268" t="str">
        <f>IF('1º P'!B34="","",'1º P'!B34)</f>
        <v>Quispe  Antonio  , Naomy Brigit</v>
      </c>
      <c r="C34" s="272"/>
      <c r="D34" s="272"/>
      <c r="E34" s="272"/>
      <c r="F34" s="272"/>
      <c r="G34" s="272"/>
      <c r="H34" s="273"/>
      <c r="I34" s="106" t="s">
        <v>11</v>
      </c>
      <c r="J34" s="272"/>
      <c r="K34" s="272"/>
      <c r="L34" s="272"/>
      <c r="M34" s="272"/>
      <c r="N34" s="273"/>
      <c r="O34" s="106" t="s">
        <v>11</v>
      </c>
      <c r="P34" s="278"/>
      <c r="Q34" s="272"/>
      <c r="R34" s="272"/>
      <c r="S34" s="273"/>
      <c r="T34" s="106"/>
      <c r="U34" s="278"/>
      <c r="V34" s="272"/>
      <c r="W34" s="272"/>
      <c r="X34" s="273"/>
      <c r="Y34" s="106"/>
      <c r="Z34" s="278"/>
      <c r="AA34" s="272"/>
      <c r="AB34" s="106"/>
      <c r="AC34" s="49"/>
      <c r="AD34" s="49"/>
      <c r="AE34" s="153"/>
      <c r="AF34" s="83">
        <f>IF(B34="","",AE34)</f>
        <v>0</v>
      </c>
      <c r="XFD34" s="82"/>
    </row>
    <row r="35" spans="1:32 16384:16384" s="13" customFormat="1" ht="15.75" customHeight="1" x14ac:dyDescent="0.25">
      <c r="A35" s="22">
        <v>24</v>
      </c>
      <c r="B35" s="268" t="str">
        <f>IF('1º P'!B35="","",'1º P'!B35)</f>
        <v>Quispe Chambilla, Josselin Brizeth</v>
      </c>
      <c r="C35" s="272"/>
      <c r="D35" s="272"/>
      <c r="E35" s="272"/>
      <c r="F35" s="272"/>
      <c r="G35" s="272"/>
      <c r="H35" s="273"/>
      <c r="I35" s="106" t="s">
        <v>11</v>
      </c>
      <c r="J35" s="272"/>
      <c r="K35" s="272"/>
      <c r="L35" s="272"/>
      <c r="M35" s="272"/>
      <c r="N35" s="273"/>
      <c r="O35" s="106" t="s">
        <v>11</v>
      </c>
      <c r="P35" s="278"/>
      <c r="Q35" s="272"/>
      <c r="R35" s="272"/>
      <c r="S35" s="273"/>
      <c r="T35" s="106"/>
      <c r="U35" s="278"/>
      <c r="V35" s="272"/>
      <c r="W35" s="272"/>
      <c r="X35" s="273"/>
      <c r="Y35" s="106"/>
      <c r="Z35" s="278"/>
      <c r="AA35" s="272"/>
      <c r="AB35" s="106"/>
      <c r="AC35" s="49"/>
      <c r="AD35" s="49"/>
      <c r="AE35" s="153"/>
      <c r="AF35" s="83">
        <f>IF(B35="","",AE35)</f>
        <v>0</v>
      </c>
      <c r="XFD35" s="82"/>
    </row>
    <row r="36" spans="1:32 16384:16384" s="13" customFormat="1" ht="15.75" customHeight="1" x14ac:dyDescent="0.25">
      <c r="A36" s="22">
        <v>25</v>
      </c>
      <c r="B36" s="268" t="str">
        <f>IF('1º P'!B36="","",'1º P'!B36)</f>
        <v>Ramos Anhuamán, Valia Danitza</v>
      </c>
      <c r="C36" s="272"/>
      <c r="D36" s="272"/>
      <c r="E36" s="272"/>
      <c r="F36" s="272"/>
      <c r="G36" s="272"/>
      <c r="H36" s="273"/>
      <c r="I36" s="106" t="s">
        <v>11</v>
      </c>
      <c r="J36" s="272"/>
      <c r="K36" s="272"/>
      <c r="L36" s="272"/>
      <c r="M36" s="272"/>
      <c r="N36" s="273"/>
      <c r="O36" s="106" t="s">
        <v>11</v>
      </c>
      <c r="P36" s="278"/>
      <c r="Q36" s="272"/>
      <c r="R36" s="272"/>
      <c r="S36" s="273"/>
      <c r="T36" s="106"/>
      <c r="U36" s="278"/>
      <c r="V36" s="272"/>
      <c r="W36" s="272"/>
      <c r="X36" s="273"/>
      <c r="Y36" s="106"/>
      <c r="Z36" s="278"/>
      <c r="AA36" s="272"/>
      <c r="AB36" s="106"/>
      <c r="AC36" s="49"/>
      <c r="AD36" s="49"/>
      <c r="AE36" s="153"/>
      <c r="AF36" s="83">
        <f>IF(B36="","",AE36)</f>
        <v>0</v>
      </c>
      <c r="XFD36" s="82"/>
    </row>
    <row r="37" spans="1:32 16384:16384" s="13" customFormat="1" ht="15.75" customHeight="1" x14ac:dyDescent="0.25">
      <c r="A37" s="22">
        <v>26</v>
      </c>
      <c r="B37" s="268" t="str">
        <f>IF('1º P'!B37="","",'1º P'!B37)</f>
        <v>Ticona Gómez , Elizabeth Milagros</v>
      </c>
      <c r="C37" s="272"/>
      <c r="D37" s="272"/>
      <c r="E37" s="272"/>
      <c r="F37" s="272"/>
      <c r="G37" s="272"/>
      <c r="H37" s="273"/>
      <c r="I37" s="106" t="s">
        <v>11</v>
      </c>
      <c r="J37" s="272"/>
      <c r="K37" s="272"/>
      <c r="L37" s="272"/>
      <c r="M37" s="272"/>
      <c r="N37" s="273"/>
      <c r="O37" s="106" t="s">
        <v>11</v>
      </c>
      <c r="P37" s="278"/>
      <c r="Q37" s="272"/>
      <c r="R37" s="272"/>
      <c r="S37" s="273"/>
      <c r="T37" s="106"/>
      <c r="U37" s="278"/>
      <c r="V37" s="272"/>
      <c r="W37" s="272"/>
      <c r="X37" s="273"/>
      <c r="Y37" s="106"/>
      <c r="Z37" s="278"/>
      <c r="AA37" s="272"/>
      <c r="AB37" s="106"/>
      <c r="AC37" s="49"/>
      <c r="AD37" s="49"/>
      <c r="AE37" s="153"/>
      <c r="AF37" s="83">
        <f>IF(B37="","",AE37)</f>
        <v>0</v>
      </c>
      <c r="XFD37" s="82"/>
    </row>
    <row r="38" spans="1:32 16384:16384" s="13" customFormat="1" ht="15.75" customHeight="1" x14ac:dyDescent="0.25">
      <c r="A38" s="22">
        <v>27</v>
      </c>
      <c r="B38" s="268" t="str">
        <f>IF('1º P'!B38="","",'1º P'!B38)</f>
        <v>Toala Ginéz , Flor Lucero</v>
      </c>
      <c r="C38" s="272"/>
      <c r="D38" s="272"/>
      <c r="E38" s="272"/>
      <c r="F38" s="272"/>
      <c r="G38" s="272"/>
      <c r="H38" s="273"/>
      <c r="I38" s="106" t="s">
        <v>11</v>
      </c>
      <c r="J38" s="272"/>
      <c r="K38" s="272"/>
      <c r="L38" s="272"/>
      <c r="M38" s="272"/>
      <c r="N38" s="273"/>
      <c r="O38" s="106" t="s">
        <v>11</v>
      </c>
      <c r="P38" s="278"/>
      <c r="Q38" s="272"/>
      <c r="R38" s="272"/>
      <c r="S38" s="273"/>
      <c r="T38" s="106"/>
      <c r="U38" s="278"/>
      <c r="V38" s="272"/>
      <c r="W38" s="272"/>
      <c r="X38" s="273"/>
      <c r="Y38" s="106"/>
      <c r="Z38" s="278"/>
      <c r="AA38" s="272"/>
      <c r="AB38" s="106"/>
      <c r="AC38" s="49"/>
      <c r="AD38" s="49"/>
      <c r="AE38" s="153"/>
      <c r="AF38" s="83">
        <f>IF(B38="","",AE38)</f>
        <v>0</v>
      </c>
      <c r="XFD38" s="82"/>
    </row>
    <row r="39" spans="1:32 16384:16384" s="13" customFormat="1" ht="15.75" customHeight="1" x14ac:dyDescent="0.25">
      <c r="A39" s="22">
        <v>28</v>
      </c>
      <c r="B39" s="268" t="str">
        <f>IF('1º P'!B39="","",'1º P'!B39)</f>
        <v>Velarde Flores , Milagros  del Rosario</v>
      </c>
      <c r="C39" s="272"/>
      <c r="D39" s="272"/>
      <c r="E39" s="272"/>
      <c r="F39" s="272"/>
      <c r="G39" s="272"/>
      <c r="H39" s="273"/>
      <c r="I39" s="106" t="s">
        <v>11</v>
      </c>
      <c r="J39" s="272"/>
      <c r="K39" s="272"/>
      <c r="L39" s="272"/>
      <c r="M39" s="272"/>
      <c r="N39" s="273"/>
      <c r="O39" s="106" t="s">
        <v>11</v>
      </c>
      <c r="P39" s="278"/>
      <c r="Q39" s="272"/>
      <c r="R39" s="272"/>
      <c r="S39" s="273"/>
      <c r="T39" s="106"/>
      <c r="U39" s="278"/>
      <c r="V39" s="272"/>
      <c r="W39" s="272"/>
      <c r="X39" s="273"/>
      <c r="Y39" s="106"/>
      <c r="Z39" s="278"/>
      <c r="AA39" s="272"/>
      <c r="AB39" s="106"/>
      <c r="AC39" s="49"/>
      <c r="AD39" s="49"/>
      <c r="AE39" s="153"/>
      <c r="AF39" s="83">
        <f>IF(B39="","",AE39)</f>
        <v>0</v>
      </c>
      <c r="XFD39" s="82"/>
    </row>
    <row r="40" spans="1:32 16384:16384" s="13" customFormat="1" ht="15.75" customHeight="1" x14ac:dyDescent="0.25">
      <c r="A40" s="22">
        <v>29</v>
      </c>
      <c r="B40" s="268" t="str">
        <f>IF('1º P'!B40="","",'1º P'!B40)</f>
        <v>Vilca Machaca, Milagros Diana</v>
      </c>
      <c r="C40" s="272"/>
      <c r="D40" s="272"/>
      <c r="E40" s="272"/>
      <c r="F40" s="272"/>
      <c r="G40" s="272"/>
      <c r="H40" s="273"/>
      <c r="I40" s="106" t="s">
        <v>11</v>
      </c>
      <c r="J40" s="272"/>
      <c r="K40" s="272"/>
      <c r="L40" s="272"/>
      <c r="M40" s="272"/>
      <c r="N40" s="273"/>
      <c r="O40" s="106" t="s">
        <v>11</v>
      </c>
      <c r="P40" s="278"/>
      <c r="Q40" s="272"/>
      <c r="R40" s="272"/>
      <c r="S40" s="273"/>
      <c r="T40" s="106"/>
      <c r="U40" s="278"/>
      <c r="V40" s="272"/>
      <c r="W40" s="272"/>
      <c r="X40" s="273"/>
      <c r="Y40" s="106"/>
      <c r="Z40" s="278"/>
      <c r="AA40" s="272"/>
      <c r="AB40" s="106"/>
      <c r="AC40" s="49"/>
      <c r="AD40" s="49"/>
      <c r="AE40" s="153"/>
      <c r="AF40" s="83">
        <f>IF(B40="","",AE40)</f>
        <v>0</v>
      </c>
      <c r="XFD40" s="82"/>
    </row>
    <row r="41" spans="1:32 16384:16384" s="13" customFormat="1" ht="15.75" customHeight="1" x14ac:dyDescent="0.25">
      <c r="A41" s="22">
        <v>30</v>
      </c>
      <c r="B41" s="268" t="str">
        <f>IF('1º P'!B41="","",'1º P'!B41)</f>
        <v/>
      </c>
      <c r="C41" s="272"/>
      <c r="D41" s="272"/>
      <c r="E41" s="272"/>
      <c r="F41" s="272"/>
      <c r="G41" s="272"/>
      <c r="H41" s="273"/>
      <c r="I41" s="106"/>
      <c r="J41" s="278"/>
      <c r="K41" s="272"/>
      <c r="L41" s="272"/>
      <c r="M41" s="272"/>
      <c r="N41" s="273"/>
      <c r="O41" s="106"/>
      <c r="P41" s="278"/>
      <c r="Q41" s="272"/>
      <c r="R41" s="272"/>
      <c r="S41" s="273"/>
      <c r="T41" s="106"/>
      <c r="U41" s="278"/>
      <c r="V41" s="272"/>
      <c r="W41" s="272"/>
      <c r="X41" s="273"/>
      <c r="Y41" s="106"/>
      <c r="Z41" s="278"/>
      <c r="AA41" s="272"/>
      <c r="AB41" s="106"/>
      <c r="AC41" s="49"/>
      <c r="AD41" s="49"/>
      <c r="AE41" s="153"/>
      <c r="AF41" s="83" t="str">
        <f>IF(B41="","",AE41)</f>
        <v/>
      </c>
      <c r="XFD41" s="82"/>
    </row>
    <row r="42" spans="1:32 16384:16384" s="13" customFormat="1" ht="15.75" customHeight="1" x14ac:dyDescent="0.25">
      <c r="A42" s="22">
        <v>31</v>
      </c>
      <c r="B42" s="268" t="str">
        <f>IF('1º P'!B42="","",'1º P'!B42)</f>
        <v/>
      </c>
      <c r="C42" s="272"/>
      <c r="D42" s="272"/>
      <c r="E42" s="272"/>
      <c r="F42" s="272"/>
      <c r="G42" s="272"/>
      <c r="H42" s="273"/>
      <c r="I42" s="106"/>
      <c r="J42" s="278"/>
      <c r="K42" s="272"/>
      <c r="L42" s="272"/>
      <c r="M42" s="272"/>
      <c r="N42" s="273"/>
      <c r="O42" s="106"/>
      <c r="P42" s="278"/>
      <c r="Q42" s="272"/>
      <c r="R42" s="272"/>
      <c r="S42" s="273"/>
      <c r="T42" s="106"/>
      <c r="U42" s="278"/>
      <c r="V42" s="272"/>
      <c r="W42" s="272"/>
      <c r="X42" s="273"/>
      <c r="Y42" s="106"/>
      <c r="Z42" s="278"/>
      <c r="AA42" s="272"/>
      <c r="AB42" s="106"/>
      <c r="AC42" s="49"/>
      <c r="AD42" s="49"/>
      <c r="AE42" s="153"/>
      <c r="AF42" s="83" t="str">
        <f>IF(B42="","",AE42)</f>
        <v/>
      </c>
      <c r="XFD42" s="82"/>
    </row>
    <row r="43" spans="1:32 16384:16384" s="13" customFormat="1" ht="15.75" customHeight="1" x14ac:dyDescent="0.25">
      <c r="A43" s="22">
        <v>32</v>
      </c>
      <c r="B43" s="268" t="str">
        <f>IF('1º P'!B43="","",'1º P'!B43)</f>
        <v/>
      </c>
      <c r="C43" s="272"/>
      <c r="D43" s="272"/>
      <c r="E43" s="272"/>
      <c r="F43" s="272"/>
      <c r="G43" s="272"/>
      <c r="H43" s="273"/>
      <c r="I43" s="106"/>
      <c r="J43" s="278"/>
      <c r="K43" s="272"/>
      <c r="L43" s="272"/>
      <c r="M43" s="272"/>
      <c r="N43" s="273"/>
      <c r="O43" s="106"/>
      <c r="P43" s="278"/>
      <c r="Q43" s="272"/>
      <c r="R43" s="272"/>
      <c r="S43" s="273"/>
      <c r="T43" s="106"/>
      <c r="U43" s="278"/>
      <c r="V43" s="272"/>
      <c r="W43" s="272"/>
      <c r="X43" s="273"/>
      <c r="Y43" s="106"/>
      <c r="Z43" s="278"/>
      <c r="AA43" s="272"/>
      <c r="AB43" s="106"/>
      <c r="AC43" s="49"/>
      <c r="AD43" s="49"/>
      <c r="AE43" s="153"/>
      <c r="AF43" s="83" t="str">
        <f>IF(B43="","",AE43)</f>
        <v/>
      </c>
      <c r="XFD43" s="82"/>
    </row>
    <row r="44" spans="1:32 16384:16384" s="13" customFormat="1" ht="15.75" customHeight="1" x14ac:dyDescent="0.25">
      <c r="A44" s="22">
        <v>33</v>
      </c>
      <c r="B44" s="268" t="str">
        <f>IF('1º P'!B44="","",'1º P'!B44)</f>
        <v/>
      </c>
      <c r="C44" s="272"/>
      <c r="D44" s="272"/>
      <c r="E44" s="272"/>
      <c r="F44" s="272"/>
      <c r="G44" s="272"/>
      <c r="H44" s="273"/>
      <c r="I44" s="106"/>
      <c r="J44" s="278"/>
      <c r="K44" s="272"/>
      <c r="L44" s="272"/>
      <c r="M44" s="272"/>
      <c r="N44" s="273"/>
      <c r="O44" s="106"/>
      <c r="P44" s="278"/>
      <c r="Q44" s="272"/>
      <c r="R44" s="272"/>
      <c r="S44" s="273"/>
      <c r="T44" s="106"/>
      <c r="U44" s="278"/>
      <c r="V44" s="272"/>
      <c r="W44" s="272"/>
      <c r="X44" s="273"/>
      <c r="Y44" s="106"/>
      <c r="Z44" s="278"/>
      <c r="AA44" s="272"/>
      <c r="AB44" s="106"/>
      <c r="AC44" s="49"/>
      <c r="AD44" s="49"/>
      <c r="AE44" s="153"/>
      <c r="AF44" s="83" t="str">
        <f>IF(B44="","",AE44)</f>
        <v/>
      </c>
      <c r="XFD44" s="82"/>
    </row>
    <row r="45" spans="1:32 16384:16384" s="13" customFormat="1" ht="15.75" customHeight="1" x14ac:dyDescent="0.25">
      <c r="A45" s="22">
        <v>34</v>
      </c>
      <c r="B45" s="268" t="str">
        <f>IF('1º P'!B45="","",'1º P'!B45)</f>
        <v/>
      </c>
      <c r="C45" s="272"/>
      <c r="D45" s="272"/>
      <c r="E45" s="272"/>
      <c r="F45" s="272"/>
      <c r="G45" s="272"/>
      <c r="H45" s="273"/>
      <c r="I45" s="106"/>
      <c r="J45" s="278"/>
      <c r="K45" s="272"/>
      <c r="L45" s="272"/>
      <c r="M45" s="272"/>
      <c r="N45" s="273"/>
      <c r="O45" s="106"/>
      <c r="P45" s="278"/>
      <c r="Q45" s="272"/>
      <c r="R45" s="272"/>
      <c r="S45" s="273"/>
      <c r="T45" s="106"/>
      <c r="U45" s="278"/>
      <c r="V45" s="272"/>
      <c r="W45" s="272"/>
      <c r="X45" s="273"/>
      <c r="Y45" s="106"/>
      <c r="Z45" s="278"/>
      <c r="AA45" s="272"/>
      <c r="AB45" s="106"/>
      <c r="AC45" s="49"/>
      <c r="AD45" s="49"/>
      <c r="AE45" s="153"/>
      <c r="AF45" s="83" t="str">
        <f>IF(B45="","",AE45)</f>
        <v/>
      </c>
      <c r="XFD45" s="82"/>
    </row>
    <row r="46" spans="1:32 16384:16384" s="13" customFormat="1" ht="15.75" customHeight="1" x14ac:dyDescent="0.25">
      <c r="A46" s="22">
        <v>35</v>
      </c>
      <c r="B46" s="268" t="str">
        <f>IF('1º P'!B46="","",'1º P'!B46)</f>
        <v/>
      </c>
      <c r="C46" s="272"/>
      <c r="D46" s="272"/>
      <c r="E46" s="272"/>
      <c r="F46" s="272"/>
      <c r="G46" s="272"/>
      <c r="H46" s="273"/>
      <c r="I46" s="106"/>
      <c r="J46" s="278"/>
      <c r="K46" s="272"/>
      <c r="L46" s="272"/>
      <c r="M46" s="272"/>
      <c r="N46" s="273"/>
      <c r="O46" s="106"/>
      <c r="P46" s="278"/>
      <c r="Q46" s="272"/>
      <c r="R46" s="272"/>
      <c r="S46" s="273"/>
      <c r="T46" s="106"/>
      <c r="U46" s="278"/>
      <c r="V46" s="272"/>
      <c r="W46" s="272"/>
      <c r="X46" s="273"/>
      <c r="Y46" s="106"/>
      <c r="Z46" s="278"/>
      <c r="AA46" s="272"/>
      <c r="AB46" s="106"/>
      <c r="AC46" s="49"/>
      <c r="AD46" s="49"/>
      <c r="AE46" s="153"/>
      <c r="AF46" s="83"/>
      <c r="XFD46" s="82"/>
    </row>
    <row r="47" spans="1:32 16384:16384" s="13" customFormat="1" ht="15.75" customHeight="1" x14ac:dyDescent="0.25">
      <c r="A47" s="22">
        <v>36</v>
      </c>
      <c r="B47" s="268" t="str">
        <f>IF('1º P'!B47="","",'1º P'!B47)</f>
        <v/>
      </c>
      <c r="C47" s="272"/>
      <c r="D47" s="272"/>
      <c r="E47" s="272"/>
      <c r="F47" s="272"/>
      <c r="G47" s="272"/>
      <c r="H47" s="273"/>
      <c r="I47" s="106"/>
      <c r="J47" s="278"/>
      <c r="K47" s="272"/>
      <c r="L47" s="272"/>
      <c r="M47" s="272"/>
      <c r="N47" s="273"/>
      <c r="O47" s="106"/>
      <c r="P47" s="278"/>
      <c r="Q47" s="272"/>
      <c r="R47" s="272"/>
      <c r="S47" s="273"/>
      <c r="T47" s="106"/>
      <c r="U47" s="278"/>
      <c r="V47" s="272"/>
      <c r="W47" s="272"/>
      <c r="X47" s="273"/>
      <c r="Y47" s="106"/>
      <c r="Z47" s="278"/>
      <c r="AA47" s="272"/>
      <c r="AB47" s="106"/>
      <c r="AC47" s="49"/>
      <c r="AD47" s="49"/>
      <c r="AE47" s="153"/>
      <c r="AF47" s="83"/>
      <c r="XFD47" s="82"/>
    </row>
    <row r="48" spans="1:32 16384:16384" s="13" customFormat="1" ht="15.75" customHeight="1" x14ac:dyDescent="0.25">
      <c r="A48" s="22">
        <v>37</v>
      </c>
      <c r="B48" s="268" t="str">
        <f>IF('1º P'!B48="","",'1º P'!B48)</f>
        <v/>
      </c>
      <c r="C48" s="272"/>
      <c r="D48" s="272"/>
      <c r="E48" s="272"/>
      <c r="F48" s="272"/>
      <c r="G48" s="272"/>
      <c r="H48" s="273"/>
      <c r="I48" s="106"/>
      <c r="J48" s="278"/>
      <c r="K48" s="272"/>
      <c r="L48" s="272"/>
      <c r="M48" s="272"/>
      <c r="N48" s="273"/>
      <c r="O48" s="106"/>
      <c r="P48" s="278"/>
      <c r="Q48" s="272"/>
      <c r="R48" s="272"/>
      <c r="S48" s="273"/>
      <c r="T48" s="106"/>
      <c r="U48" s="278"/>
      <c r="V48" s="272"/>
      <c r="W48" s="272"/>
      <c r="X48" s="273"/>
      <c r="Y48" s="106"/>
      <c r="Z48" s="278"/>
      <c r="AA48" s="272"/>
      <c r="AB48" s="106"/>
      <c r="AC48" s="49"/>
      <c r="AD48" s="49"/>
      <c r="AE48" s="153"/>
      <c r="AF48" s="83" t="str">
        <f>IF(B48="","",AE48)</f>
        <v/>
      </c>
      <c r="XFD48" s="82"/>
    </row>
    <row r="49" spans="1:32 16384:16384" s="13" customFormat="1" ht="15.75" customHeight="1" x14ac:dyDescent="0.25">
      <c r="A49" s="22">
        <v>38</v>
      </c>
      <c r="B49" s="268" t="str">
        <f>IF('1º P'!B49="","",'1º P'!B49)</f>
        <v/>
      </c>
      <c r="C49" s="272"/>
      <c r="D49" s="272"/>
      <c r="E49" s="272"/>
      <c r="F49" s="272"/>
      <c r="G49" s="272"/>
      <c r="H49" s="273"/>
      <c r="I49" s="106"/>
      <c r="J49" s="278"/>
      <c r="K49" s="272"/>
      <c r="L49" s="272"/>
      <c r="M49" s="272"/>
      <c r="N49" s="273"/>
      <c r="O49" s="106"/>
      <c r="P49" s="278"/>
      <c r="Q49" s="272"/>
      <c r="R49" s="272"/>
      <c r="S49" s="273"/>
      <c r="T49" s="106"/>
      <c r="U49" s="278"/>
      <c r="V49" s="272"/>
      <c r="W49" s="272"/>
      <c r="X49" s="273"/>
      <c r="Y49" s="106"/>
      <c r="Z49" s="278"/>
      <c r="AA49" s="272"/>
      <c r="AB49" s="106"/>
      <c r="AC49" s="49"/>
      <c r="AD49" s="49"/>
      <c r="AE49" s="153"/>
      <c r="AF49" s="83" t="str">
        <f>IF(B49="","",AE49)</f>
        <v/>
      </c>
      <c r="XFD49" s="82"/>
    </row>
    <row r="50" spans="1:32 16384:16384" s="13" customFormat="1" ht="15.75" customHeight="1" x14ac:dyDescent="0.25">
      <c r="A50" s="22">
        <v>39</v>
      </c>
      <c r="B50" s="268" t="str">
        <f>IF('1º P'!B50="","",'1º P'!B50)</f>
        <v/>
      </c>
      <c r="C50" s="272"/>
      <c r="D50" s="272"/>
      <c r="E50" s="272"/>
      <c r="F50" s="272"/>
      <c r="G50" s="272"/>
      <c r="H50" s="273"/>
      <c r="I50" s="106"/>
      <c r="J50" s="278"/>
      <c r="K50" s="272"/>
      <c r="L50" s="272"/>
      <c r="M50" s="272"/>
      <c r="N50" s="273"/>
      <c r="O50" s="106"/>
      <c r="P50" s="278"/>
      <c r="Q50" s="272"/>
      <c r="R50" s="272"/>
      <c r="S50" s="273"/>
      <c r="T50" s="106"/>
      <c r="U50" s="278"/>
      <c r="V50" s="272"/>
      <c r="W50" s="272"/>
      <c r="X50" s="273"/>
      <c r="Y50" s="106"/>
      <c r="Z50" s="278"/>
      <c r="AA50" s="272"/>
      <c r="AB50" s="106"/>
      <c r="AC50" s="49"/>
      <c r="AD50" s="49"/>
      <c r="AE50" s="153"/>
      <c r="AF50" s="83" t="str">
        <f>IF(B50="","",AE50)</f>
        <v/>
      </c>
      <c r="XFD50" s="82"/>
    </row>
    <row r="51" spans="1:32 16384:16384" s="13" customFormat="1" ht="15.75" customHeight="1" x14ac:dyDescent="0.25">
      <c r="A51" s="22">
        <v>40</v>
      </c>
      <c r="B51" s="268" t="str">
        <f>IF('1º P'!B51="","",'1º P'!B51)</f>
        <v/>
      </c>
      <c r="C51" s="272"/>
      <c r="D51" s="272"/>
      <c r="E51" s="272"/>
      <c r="F51" s="272"/>
      <c r="G51" s="272"/>
      <c r="H51" s="273"/>
      <c r="I51" s="106"/>
      <c r="J51" s="278"/>
      <c r="K51" s="272"/>
      <c r="L51" s="272"/>
      <c r="M51" s="272"/>
      <c r="N51" s="273"/>
      <c r="O51" s="106"/>
      <c r="P51" s="278"/>
      <c r="Q51" s="272"/>
      <c r="R51" s="272"/>
      <c r="S51" s="273"/>
      <c r="T51" s="106"/>
      <c r="U51" s="278"/>
      <c r="V51" s="272"/>
      <c r="W51" s="272"/>
      <c r="X51" s="273"/>
      <c r="Y51" s="106"/>
      <c r="Z51" s="278"/>
      <c r="AA51" s="272"/>
      <c r="AB51" s="106"/>
      <c r="AC51" s="49"/>
      <c r="AD51" s="49"/>
      <c r="AE51" s="153"/>
      <c r="AF51" s="83" t="str">
        <f>IF(B51="","",AE51)</f>
        <v/>
      </c>
      <c r="XFD51" s="82"/>
    </row>
    <row r="52" spans="1:32 16384:16384" s="13" customFormat="1" ht="15.75" customHeight="1" x14ac:dyDescent="0.25">
      <c r="A52" s="22">
        <v>41</v>
      </c>
      <c r="B52" s="268" t="str">
        <f>IF('1º P'!B52="","",'1º P'!B52)</f>
        <v/>
      </c>
      <c r="C52" s="272"/>
      <c r="D52" s="272"/>
      <c r="E52" s="272"/>
      <c r="F52" s="272"/>
      <c r="G52" s="272"/>
      <c r="H52" s="273"/>
      <c r="I52" s="106"/>
      <c r="J52" s="278"/>
      <c r="K52" s="272"/>
      <c r="L52" s="272"/>
      <c r="M52" s="272"/>
      <c r="N52" s="273"/>
      <c r="O52" s="106"/>
      <c r="P52" s="278"/>
      <c r="Q52" s="272"/>
      <c r="R52" s="272"/>
      <c r="S52" s="273"/>
      <c r="T52" s="106"/>
      <c r="U52" s="278"/>
      <c r="V52" s="272"/>
      <c r="W52" s="272"/>
      <c r="X52" s="273"/>
      <c r="Y52" s="106"/>
      <c r="Z52" s="278"/>
      <c r="AA52" s="272"/>
      <c r="AB52" s="106"/>
      <c r="AC52" s="49"/>
      <c r="AD52" s="49"/>
      <c r="AE52" s="153"/>
      <c r="AF52" s="83" t="str">
        <f>IF(B52="","",AE52)</f>
        <v/>
      </c>
      <c r="XFD52" s="82"/>
    </row>
    <row r="53" spans="1:32 16384:16384" s="13" customFormat="1" ht="15.75" customHeight="1" thickBot="1" x14ac:dyDescent="0.3">
      <c r="A53" s="23">
        <v>42</v>
      </c>
      <c r="B53" s="269" t="str">
        <f>IF('1º P'!B53="","",'1º P'!B53)</f>
        <v/>
      </c>
      <c r="C53" s="276"/>
      <c r="D53" s="276"/>
      <c r="E53" s="276"/>
      <c r="F53" s="276"/>
      <c r="G53" s="276"/>
      <c r="H53" s="277"/>
      <c r="I53" s="107"/>
      <c r="J53" s="279"/>
      <c r="K53" s="276"/>
      <c r="L53" s="276"/>
      <c r="M53" s="276"/>
      <c r="N53" s="277"/>
      <c r="O53" s="107"/>
      <c r="P53" s="279"/>
      <c r="Q53" s="276"/>
      <c r="R53" s="276"/>
      <c r="S53" s="281"/>
      <c r="T53" s="107"/>
      <c r="U53" s="282"/>
      <c r="V53" s="276"/>
      <c r="W53" s="276"/>
      <c r="X53" s="277"/>
      <c r="Y53" s="107"/>
      <c r="Z53" s="282"/>
      <c r="AA53" s="283"/>
      <c r="AB53" s="107"/>
      <c r="AC53" s="49"/>
      <c r="AD53" s="49"/>
      <c r="AE53" s="153"/>
      <c r="AF53" s="83" t="str">
        <f>IF(B53="","",AE53)</f>
        <v/>
      </c>
      <c r="XFD53" s="82"/>
    </row>
    <row r="54" spans="1:32 16384:16384" ht="13.5" customHeight="1" thickBot="1" x14ac:dyDescent="0.3">
      <c r="B54" s="60" t="s">
        <v>46</v>
      </c>
      <c r="L54" s="65" t="s">
        <v>61</v>
      </c>
      <c r="M54" s="365" t="s">
        <v>21</v>
      </c>
      <c r="N54" s="365"/>
      <c r="P54" s="368" t="s">
        <v>106</v>
      </c>
      <c r="Q54" s="317"/>
      <c r="R54" s="318"/>
      <c r="S54" s="368" t="s">
        <v>107</v>
      </c>
      <c r="T54" s="369"/>
      <c r="U54" s="318"/>
      <c r="V54" s="368" t="s">
        <v>108</v>
      </c>
      <c r="W54" s="317"/>
      <c r="X54" s="318"/>
      <c r="Y54" s="316" t="s">
        <v>109</v>
      </c>
      <c r="Z54" s="317"/>
      <c r="AA54" s="318"/>
      <c r="AB54" s="316" t="s">
        <v>110</v>
      </c>
      <c r="AC54" s="317"/>
      <c r="AD54" s="318"/>
      <c r="AE54" s="173"/>
    </row>
    <row r="55" spans="1:32 16384:16384" ht="15.75" thickBot="1" x14ac:dyDescent="0.3">
      <c r="A55" s="112" t="s">
        <v>31</v>
      </c>
      <c r="B55" s="147" t="s">
        <v>123</v>
      </c>
      <c r="K55" s="110" t="s">
        <v>18</v>
      </c>
      <c r="L55" s="63">
        <f>IF('1º P'!L55="","",'1º P'!L55)</f>
        <v>29</v>
      </c>
      <c r="M55" s="366">
        <f>IF(L55="","",L55/L55)</f>
        <v>1</v>
      </c>
      <c r="N55" s="367"/>
      <c r="P55" s="114" t="s">
        <v>61</v>
      </c>
      <c r="Q55" s="310" t="s">
        <v>21</v>
      </c>
      <c r="R55" s="311"/>
      <c r="S55" s="114" t="s">
        <v>61</v>
      </c>
      <c r="T55" s="310" t="s">
        <v>21</v>
      </c>
      <c r="U55" s="311"/>
      <c r="V55" s="114" t="s">
        <v>61</v>
      </c>
      <c r="W55" s="310" t="s">
        <v>21</v>
      </c>
      <c r="X55" s="311"/>
      <c r="Y55" s="114" t="s">
        <v>61</v>
      </c>
      <c r="Z55" s="310" t="s">
        <v>21</v>
      </c>
      <c r="AA55" s="311"/>
      <c r="AB55" s="114" t="s">
        <v>61</v>
      </c>
      <c r="AC55" s="310" t="s">
        <v>21</v>
      </c>
      <c r="AD55" s="311"/>
    </row>
    <row r="56" spans="1:32 16384:16384" ht="15" x14ac:dyDescent="0.25">
      <c r="A56" s="112" t="s">
        <v>11</v>
      </c>
      <c r="B56" s="147" t="s">
        <v>97</v>
      </c>
      <c r="K56" s="110" t="s">
        <v>19</v>
      </c>
      <c r="L56" s="61">
        <f>IF(COUNTA('1º P'!B12:B53)=0,"",COUNTIF(I12:I53,"=AD")+COUNTIF(I12:I53,"=A")+COUNTIF(I12:I53,"=B")+COUNTIF(I12:I53,"=C"))</f>
        <v>29</v>
      </c>
      <c r="M56" s="363">
        <f>IF(L56="","",L56/L55)</f>
        <v>1</v>
      </c>
      <c r="N56" s="364"/>
      <c r="O56" s="118" t="s">
        <v>22</v>
      </c>
      <c r="P56" s="63">
        <f>IF('1º P'!C10="","",IF(COUNTA('1º P'!B12:B53)=0,"",IF(COUNTA(I12:I53)=0,"",COUNTIF(I12:I53,"=AD"))))</f>
        <v>1</v>
      </c>
      <c r="Q56" s="312">
        <f>IF(L$56=0,"",IF(P56="","",P56/L$56))</f>
        <v>3.4482758620689655E-2</v>
      </c>
      <c r="R56" s="313"/>
      <c r="S56" s="63">
        <f>IF('1º P'!J10="","",IF(COUNTA('1º P'!B12:B53)=0,"",IF(COUNTA(O12:O53)=0,"",COUNTIF(O12:O53,"=AD"))))</f>
        <v>0</v>
      </c>
      <c r="T56" s="312">
        <f>IF(L$56=0,"",IF(S56="","",S56/L$56))</f>
        <v>0</v>
      </c>
      <c r="U56" s="313"/>
      <c r="V56" s="63" t="str">
        <f>IF('1º P'!P10="","",IF(COUNTA('1º P'!B12:B53)=0,"",IF(COUNTA(T12:T53)=0,"",COUNTIF(T12:T53,"=AD"))))</f>
        <v/>
      </c>
      <c r="W56" s="312" t="str">
        <f>IF(L$56=0,"",IF(V56="","",V56/L$56))</f>
        <v/>
      </c>
      <c r="X56" s="313"/>
      <c r="Y56" s="244" t="str">
        <f>IF('1º P'!U10="","",IF(COUNTA('1º P'!B12:B53)=0,"",IF(COUNTA(Y12:Y53)=0,"",COUNTIF(Y12:Y53,"=AD"))))</f>
        <v/>
      </c>
      <c r="Z56" s="312" t="str">
        <f>IF(L$56=0,"",IF(Y56="","",Y56/L$56))</f>
        <v/>
      </c>
      <c r="AA56" s="327"/>
      <c r="AB56" s="63" t="str">
        <f>IF('1º P'!Z10="","",IF(COUNTA('1º P'!B12:B53)=0,"",IF(COUNTA(AB12:AB53)=0,"",COUNTIF(AB12:AB53,"=AD"))))</f>
        <v/>
      </c>
      <c r="AC56" s="312" t="str">
        <f>IF(L$56=0,"",IF(AB56="","",AB56/L$56))</f>
        <v/>
      </c>
      <c r="AD56" s="313"/>
    </row>
    <row r="57" spans="1:32 16384:16384" ht="15.75" thickBot="1" x14ac:dyDescent="0.3">
      <c r="A57" s="112" t="s">
        <v>32</v>
      </c>
      <c r="B57" s="148" t="s">
        <v>124</v>
      </c>
      <c r="K57" s="110" t="s">
        <v>20</v>
      </c>
      <c r="L57" s="62">
        <f>IF(L55="","",IF(L56="","",L55-L56))</f>
        <v>0</v>
      </c>
      <c r="M57" s="359">
        <f>IF(L57="","",L57/L55)</f>
        <v>0</v>
      </c>
      <c r="N57" s="360"/>
      <c r="O57" s="119" t="s">
        <v>23</v>
      </c>
      <c r="P57" s="61">
        <f>IF('1º P'!C10="","",IF(COUNTA('1º P'!B12:B53)=0,"",IF(COUNTA(I12:I53)=0,"",COUNTIF(I12:I53,"=A"))))</f>
        <v>24</v>
      </c>
      <c r="Q57" s="314">
        <f t="shared" ref="Q57:Q59" si="0">IF(L$56=0,"",IF(P57="","",P57/L$56))</f>
        <v>0.82758620689655171</v>
      </c>
      <c r="R57" s="315"/>
      <c r="S57" s="61">
        <f>IF('1º P'!J10="","",IF(COUNTA('1º P'!B12:B53)=0,"",IF(COUNTA(O12:O53)=0,"",COUNTIF(O12:O53,"=A"))))</f>
        <v>25</v>
      </c>
      <c r="T57" s="314">
        <f t="shared" ref="T57:T59" si="1">IF(L$56=0,"",IF(S57="","",S57/L$56))</f>
        <v>0.86206896551724133</v>
      </c>
      <c r="U57" s="315"/>
      <c r="V57" s="61" t="str">
        <f>IF('1º P'!P10="","",IF(COUNTA('1º P'!B12:B53)=0,"",IF(COUNTA(T12:T53)=0,"",COUNTIF(T12:T53,"=A"))))</f>
        <v/>
      </c>
      <c r="W57" s="314" t="str">
        <f t="shared" ref="W57:W59" si="2">IF(L$56=0,"",IF(V57="","",V57/L$56))</f>
        <v/>
      </c>
      <c r="X57" s="315"/>
      <c r="Y57" s="245" t="str">
        <f>IF('1º P'!U10="","",IF(COUNTA('1º P'!B12:B53)=0,"",IF(COUNTA(Y12:Y53)=0,"",COUNTIF(Y12:Y53,"=A"))))</f>
        <v/>
      </c>
      <c r="Z57" s="314" t="str">
        <f t="shared" ref="Z57:Z59" si="3">IF(L$56=0,"",IF(Y57="","",Y57/L$56))</f>
        <v/>
      </c>
      <c r="AA57" s="329"/>
      <c r="AB57" s="61" t="str">
        <f>IF('1º P'!Z10="","",IF(COUNTA('1º P'!B12:B53)=0,"",IF(COUNTA(AB12:AB53)=0,"",COUNTIF(AB12:AB53,"=A"))))</f>
        <v/>
      </c>
      <c r="AC57" s="314" t="str">
        <f t="shared" ref="AC57:AC59" si="4">IF(L$56=0,"",IF(AB57="","",AB57/L$56))</f>
        <v/>
      </c>
      <c r="AD57" s="315"/>
    </row>
    <row r="58" spans="1:32 16384:16384" ht="15" x14ac:dyDescent="0.25">
      <c r="A58" s="112" t="s">
        <v>33</v>
      </c>
      <c r="B58" s="148" t="s">
        <v>98</v>
      </c>
      <c r="M58" s="158"/>
      <c r="N58" s="158"/>
      <c r="O58" s="119" t="s">
        <v>24</v>
      </c>
      <c r="P58" s="61">
        <f>IF('1º P'!C10="","",IF(COUNTA('1º P'!B12:B53)=0,"",IF(COUNTA(I12:I53)=0,"",COUNTIF(I12:I53,"=B"))))</f>
        <v>1</v>
      </c>
      <c r="Q58" s="314">
        <f t="shared" si="0"/>
        <v>3.4482758620689655E-2</v>
      </c>
      <c r="R58" s="315"/>
      <c r="S58" s="61">
        <f>IF('1º P'!J10="","",IF(COUNTA('1º P'!B12:B53)=0,"",IF(COUNTA(O12:O53)=0,"",COUNTIF(O12:O53,"=B"))))</f>
        <v>2</v>
      </c>
      <c r="T58" s="314">
        <f t="shared" si="1"/>
        <v>6.8965517241379309E-2</v>
      </c>
      <c r="U58" s="315"/>
      <c r="V58" s="61" t="str">
        <f>IF('1º P'!P10="","",IF(COUNTA('1º P'!B12:B53)=0,"",IF(COUNTA(T12:T53)=0,"",COUNTIF(T12:T53,"=B"))))</f>
        <v/>
      </c>
      <c r="W58" s="314" t="str">
        <f t="shared" si="2"/>
        <v/>
      </c>
      <c r="X58" s="315"/>
      <c r="Y58" s="245" t="str">
        <f>IF('1º P'!U10="","",IF(COUNTA('1º P'!B12:B53)=0,"",IF(COUNTA(Y12:Y53)=0,"",COUNTIF(Y12:Y53,"=B"))))</f>
        <v/>
      </c>
      <c r="Z58" s="314" t="str">
        <f t="shared" si="3"/>
        <v/>
      </c>
      <c r="AA58" s="329"/>
      <c r="AB58" s="61" t="str">
        <f>IF('1º P'!Z10="","",IF(COUNTA('1º P'!B12:B53)=0,"",IF(COUNTA(AB12:AB53)=0,"",COUNTIF(AB12:AB53,"=B"))))</f>
        <v/>
      </c>
      <c r="AC58" s="314" t="str">
        <f t="shared" si="4"/>
        <v/>
      </c>
      <c r="AD58" s="315"/>
    </row>
    <row r="59" spans="1:32 16384:16384" ht="15.75" thickBot="1" x14ac:dyDescent="0.3">
      <c r="M59" s="158"/>
      <c r="N59" s="158"/>
      <c r="O59" s="120" t="s">
        <v>25</v>
      </c>
      <c r="P59" s="62">
        <f>IF('1º P'!C10="","",IF(COUNTA('1º P'!B12:B53)=0,"",IF(COUNTA(I12:I53)=0,"",COUNTIF(I12:I53,"=C"))))</f>
        <v>3</v>
      </c>
      <c r="Q59" s="319">
        <f t="shared" si="0"/>
        <v>0.10344827586206896</v>
      </c>
      <c r="R59" s="320"/>
      <c r="S59" s="62">
        <f>IF('1º P'!J10="","",IF(COUNTA('1º P'!B12:B53)=0,"",IF(COUNTA(O12:O53)=0,"",COUNTIF(O12:O53,"=C"))))</f>
        <v>2</v>
      </c>
      <c r="T59" s="319">
        <f t="shared" si="1"/>
        <v>6.8965517241379309E-2</v>
      </c>
      <c r="U59" s="320"/>
      <c r="V59" s="62" t="str">
        <f>IF('1º P'!P10="","",IF(COUNTA('1º P'!B12:B53)=0,"",IF(COUNTA(T12:T53)=0,"",COUNTIF(T12:T53,"=C"))))</f>
        <v/>
      </c>
      <c r="W59" s="319" t="str">
        <f t="shared" si="2"/>
        <v/>
      </c>
      <c r="X59" s="320"/>
      <c r="Y59" s="246" t="str">
        <f>IF('1º P'!U10="","",IF(COUNTA('1º P'!B12:B53)=0,"",IF(COUNTA(Y12:Y53)=0,"",COUNTIF(Y12:Y53,"=C"))))</f>
        <v/>
      </c>
      <c r="Z59" s="314" t="str">
        <f t="shared" si="3"/>
        <v/>
      </c>
      <c r="AA59" s="329"/>
      <c r="AB59" s="62" t="str">
        <f>IF('1º P'!Z10="","",IF(COUNTA('1º P'!B12:B53)=0,"",IF(COUNTA(AB12:AB53)=0,"",COUNTIF(AB12:AB53,"=C"))))</f>
        <v/>
      </c>
      <c r="AC59" s="319" t="str">
        <f t="shared" si="4"/>
        <v/>
      </c>
      <c r="AD59" s="320"/>
    </row>
    <row r="60" spans="1:32 16384:16384" ht="15" x14ac:dyDescent="0.25">
      <c r="B60" s="15" t="s">
        <v>34</v>
      </c>
      <c r="C60" s="334" t="s">
        <v>26</v>
      </c>
      <c r="D60" s="334"/>
      <c r="E60" s="334"/>
      <c r="F60" s="334"/>
      <c r="G60" s="334"/>
      <c r="H60" s="334"/>
      <c r="I60" s="334"/>
      <c r="J60" s="334"/>
      <c r="K60" s="362" t="str">
        <f>IF('1º P'!K60="","",'1º P'!K60)</f>
        <v>Tacna,</v>
      </c>
      <c r="L60" s="362"/>
      <c r="M60" s="362"/>
      <c r="N60" s="362"/>
      <c r="O60" s="362"/>
      <c r="P60" s="362"/>
      <c r="Q60" s="362"/>
      <c r="R60" s="361">
        <f ca="1">NOW()</f>
        <v>43587.988020486111</v>
      </c>
      <c r="S60" s="361"/>
      <c r="T60" s="361"/>
      <c r="U60" s="361"/>
      <c r="V60" s="361"/>
      <c r="W60" s="361"/>
      <c r="X60" s="361"/>
      <c r="Y60" s="361"/>
      <c r="Z60" s="174"/>
      <c r="AA60" s="174"/>
      <c r="AB60" s="247"/>
      <c r="AC60" s="167"/>
      <c r="AD60" s="167"/>
      <c r="AE60" s="113"/>
    </row>
    <row r="61" spans="1:32 16384:16384" ht="15" x14ac:dyDescent="0.25">
      <c r="B61" s="93" t="str">
        <f>IF(S7="","",S7)</f>
        <v>NORMA LEYTON MAMANI</v>
      </c>
      <c r="C61" s="358" t="str">
        <f>IF('1º P'!C61="","",'1º P'!C61)</f>
        <v>SUBDIRECCIÓN</v>
      </c>
      <c r="D61" s="358"/>
      <c r="E61" s="358"/>
      <c r="F61" s="358"/>
      <c r="G61" s="358"/>
      <c r="H61" s="358"/>
      <c r="I61" s="358"/>
      <c r="J61" s="358"/>
      <c r="S61" s="127" t="s">
        <v>16</v>
      </c>
    </row>
  </sheetData>
  <sheetProtection password="C4F5" sheet="1" objects="1" scenarios="1" sort="0"/>
  <mergeCells count="60">
    <mergeCell ref="C61:J61"/>
    <mergeCell ref="W55:X55"/>
    <mergeCell ref="W56:X56"/>
    <mergeCell ref="W57:X57"/>
    <mergeCell ref="W58:X58"/>
    <mergeCell ref="C60:J60"/>
    <mergeCell ref="W59:X59"/>
    <mergeCell ref="K60:Q60"/>
    <mergeCell ref="Q56:R56"/>
    <mergeCell ref="T56:U56"/>
    <mergeCell ref="Q58:R58"/>
    <mergeCell ref="T58:U58"/>
    <mergeCell ref="R60:Y60"/>
    <mergeCell ref="AC55:AD55"/>
    <mergeCell ref="M56:N56"/>
    <mergeCell ref="A4:S4"/>
    <mergeCell ref="T4:X4"/>
    <mergeCell ref="M5:N5"/>
    <mergeCell ref="C6:F6"/>
    <mergeCell ref="S6:V6"/>
    <mergeCell ref="J6:L6"/>
    <mergeCell ref="A8:A11"/>
    <mergeCell ref="B8:B11"/>
    <mergeCell ref="U10:Y10"/>
    <mergeCell ref="Z10:AB10"/>
    <mergeCell ref="C9:I9"/>
    <mergeCell ref="J9:O9"/>
    <mergeCell ref="P9:T9"/>
    <mergeCell ref="U9:Y9"/>
    <mergeCell ref="C7:O7"/>
    <mergeCell ref="S7:AB7"/>
    <mergeCell ref="M55:N55"/>
    <mergeCell ref="Q55:R55"/>
    <mergeCell ref="T55:U55"/>
    <mergeCell ref="Z55:AA55"/>
    <mergeCell ref="C8:AB8"/>
    <mergeCell ref="Z9:AB9"/>
    <mergeCell ref="C10:I10"/>
    <mergeCell ref="J10:O10"/>
    <mergeCell ref="P10:T10"/>
    <mergeCell ref="AE8:AE11"/>
    <mergeCell ref="M54:N54"/>
    <mergeCell ref="P54:R54"/>
    <mergeCell ref="S54:U54"/>
    <mergeCell ref="V54:X54"/>
    <mergeCell ref="Y54:AA54"/>
    <mergeCell ref="AB54:AD54"/>
    <mergeCell ref="Z56:AA56"/>
    <mergeCell ref="AC56:AD56"/>
    <mergeCell ref="M57:N57"/>
    <mergeCell ref="Q57:R57"/>
    <mergeCell ref="T57:U57"/>
    <mergeCell ref="Z57:AA57"/>
    <mergeCell ref="AC57:AD57"/>
    <mergeCell ref="Z58:AA58"/>
    <mergeCell ref="AC58:AD58"/>
    <mergeCell ref="Q59:R59"/>
    <mergeCell ref="T59:U59"/>
    <mergeCell ref="Z59:AA59"/>
    <mergeCell ref="AC59:AD59"/>
  </mergeCells>
  <conditionalFormatting sqref="C41:AE53 P12:AD40">
    <cfRule type="cellIs" dxfId="31" priority="25" operator="equal">
      <formula>"C"</formula>
    </cfRule>
    <cfRule type="cellIs" dxfId="30" priority="26" operator="equal">
      <formula>"B"</formula>
    </cfRule>
    <cfRule type="cellIs" dxfId="29" priority="27" operator="equal">
      <formula>"AD"</formula>
    </cfRule>
    <cfRule type="cellIs" dxfId="28" priority="28" operator="equal">
      <formula>"A"</formula>
    </cfRule>
  </conditionalFormatting>
  <conditionalFormatting sqref="F12:H40 L12:N40">
    <cfRule type="cellIs" dxfId="27" priority="21" operator="equal">
      <formula>"C"</formula>
    </cfRule>
    <cfRule type="cellIs" dxfId="26" priority="22" operator="equal">
      <formula>"B"</formula>
    </cfRule>
    <cfRule type="cellIs" dxfId="25" priority="23" operator="equal">
      <formula>"AD"</formula>
    </cfRule>
    <cfRule type="cellIs" dxfId="24" priority="24" operator="equal">
      <formula>"A"</formula>
    </cfRule>
  </conditionalFormatting>
  <conditionalFormatting sqref="C12:E40">
    <cfRule type="cellIs" dxfId="23" priority="17" operator="equal">
      <formula>"C"</formula>
    </cfRule>
    <cfRule type="cellIs" dxfId="22" priority="18" operator="equal">
      <formula>"B"</formula>
    </cfRule>
    <cfRule type="cellIs" dxfId="21" priority="19" operator="equal">
      <formula>"AD"</formula>
    </cfRule>
    <cfRule type="cellIs" dxfId="20" priority="20" operator="equal">
      <formula>"A"</formula>
    </cfRule>
  </conditionalFormatting>
  <conditionalFormatting sqref="J12:K40">
    <cfRule type="cellIs" dxfId="19" priority="13" operator="equal">
      <formula>"C"</formula>
    </cfRule>
    <cfRule type="cellIs" dxfId="18" priority="14" operator="equal">
      <formula>"B"</formula>
    </cfRule>
    <cfRule type="cellIs" dxfId="17" priority="15" operator="equal">
      <formula>"AD"</formula>
    </cfRule>
    <cfRule type="cellIs" dxfId="16" priority="16" operator="equal">
      <formula>"A"</formula>
    </cfRule>
  </conditionalFormatting>
  <conditionalFormatting sqref="AE12:AE40">
    <cfRule type="cellIs" dxfId="15" priority="9" operator="equal">
      <formula>"C"</formula>
    </cfRule>
    <cfRule type="cellIs" dxfId="14" priority="10" operator="equal">
      <formula>"B"</formula>
    </cfRule>
    <cfRule type="cellIs" dxfId="13" priority="11" operator="equal">
      <formula>"AD"</formula>
    </cfRule>
    <cfRule type="cellIs" dxfId="12" priority="12" operator="equal">
      <formula>"A"</formula>
    </cfRule>
  </conditionalFormatting>
  <conditionalFormatting sqref="I12:I40">
    <cfRule type="cellIs" dxfId="11" priority="5" operator="equal">
      <formula>"C"</formula>
    </cfRule>
    <cfRule type="cellIs" dxfId="10" priority="6" operator="equal">
      <formula>"B"</formula>
    </cfRule>
    <cfRule type="cellIs" dxfId="9" priority="7" operator="equal">
      <formula>"AD"</formula>
    </cfRule>
    <cfRule type="cellIs" dxfId="8" priority="8" operator="equal">
      <formula>"A"</formula>
    </cfRule>
  </conditionalFormatting>
  <conditionalFormatting sqref="O12:O40">
    <cfRule type="cellIs" dxfId="7" priority="1" operator="equal">
      <formula>"C"</formula>
    </cfRule>
    <cfRule type="cellIs" dxfId="6" priority="2" operator="equal">
      <formula>"B"</formula>
    </cfRule>
    <cfRule type="cellIs" dxfId="5" priority="3" operator="equal">
      <formula>"AD"</formula>
    </cfRule>
    <cfRule type="cellIs" dxfId="4" priority="4" operator="equal">
      <formula>"A"</formula>
    </cfRule>
  </conditionalFormatting>
  <dataValidations xWindow="597" yWindow="171" count="10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type="list" allowBlank="1" showInputMessage="1" showErrorMessage="1" errorTitle="¡ATENCIÓN!" error="Sólo puede ingresar valores los siguientes valores: AD, A, B y C." sqref="AB12:AB53">
      <formula1>$A$55:$A$58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5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61:J61 K60 S7:AD7"/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62:AE1048576 U61:AE61 S61"/>
    <dataValidation type="list" allowBlank="1" showInputMessage="1" showErrorMessage="1" sqref="I12:I53 Y12:Y53 T12:T53 O12:O53">
      <formula1>$A$55:$A$58</formula1>
    </dataValidation>
    <dataValidation allowBlank="1" showInputMessage="1" showErrorMessage="1" promptTitle="¡ATENCIÓN!" prompt="Si desea cambiar las competencias, deberá hacerlo en el 1º perido para que se cambien en el resto de periodos de todo el año." sqref="C10:AD10"/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97" yWindow="171" count="1">
        <x14:dataValidation type="list" allowBlank="1" showInputMessage="1" showErrorMessage="1">
          <x14:formula1>
            <xm:f>'1º P'!$C$2:$M$2</xm:f>
          </x14:formula1>
          <xm:sqref>C12:H53 J12:N53 P12:S53 U12:X53 Z12:AA53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AF62"/>
  <sheetViews>
    <sheetView zoomScale="110" zoomScaleNormal="110" workbookViewId="0">
      <selection activeCell="S8" sqref="S8:AD8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8" t="str">
        <f>IF('1º P'!B1="","",'1º P'!B1)</f>
        <v>INSTITUCIÓN EDUCATIVA</v>
      </c>
      <c r="C1" s="17"/>
      <c r="D1" s="17"/>
      <c r="E1" s="17"/>
      <c r="F1" s="2"/>
      <c r="G1" s="2"/>
      <c r="AD1" s="124" t="str">
        <f>'1º P'!AC1</f>
        <v>VERSIÓN: 04·2019</v>
      </c>
    </row>
    <row r="2" spans="1:31" x14ac:dyDescent="0.25">
      <c r="B2" s="28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8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8"/>
      <c r="C4" s="18"/>
      <c r="D4" s="18"/>
      <c r="E4" s="18"/>
      <c r="F4" s="5"/>
      <c r="G4" s="5"/>
    </row>
    <row r="5" spans="1:31" ht="15.75" x14ac:dyDescent="0.25">
      <c r="A5" s="336" t="s">
        <v>40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7" t="str">
        <f>IF('1º P'!T4="","",'1º P'!T4)</f>
        <v>REGULAR</v>
      </c>
      <c r="U5" s="337"/>
      <c r="V5" s="337"/>
      <c r="W5" s="337"/>
      <c r="X5" s="337"/>
      <c r="Y5" s="26"/>
      <c r="Z5" s="26"/>
      <c r="AA5" s="26"/>
      <c r="AB5" s="26"/>
      <c r="AC5" s="26"/>
      <c r="AD5" s="26"/>
      <c r="AE5" s="26"/>
    </row>
    <row r="6" spans="1:31" ht="18.75" x14ac:dyDescent="0.3">
      <c r="L6" s="7" t="s">
        <v>45</v>
      </c>
      <c r="M6" s="338">
        <f ca="1">IF('1º P'!M5="","",'1º P'!M5)</f>
        <v>2019</v>
      </c>
      <c r="N6" s="338"/>
      <c r="O6" s="27"/>
    </row>
    <row r="7" spans="1:31" x14ac:dyDescent="0.25">
      <c r="B7" s="8" t="s">
        <v>9</v>
      </c>
      <c r="C7" s="339" t="str">
        <f>IF('1º P'!C6="","",'1º P'!C6)</f>
        <v>PRIMERO</v>
      </c>
      <c r="D7" s="339"/>
      <c r="E7" s="339"/>
      <c r="F7" s="339"/>
      <c r="G7" s="9"/>
      <c r="H7" s="10"/>
      <c r="I7" s="10"/>
      <c r="J7" s="10"/>
      <c r="K7" s="8" t="s">
        <v>10</v>
      </c>
      <c r="L7" s="339" t="str">
        <f>IF('1º P'!J6="","",'1º P'!J6)</f>
        <v>A</v>
      </c>
      <c r="M7" s="339"/>
      <c r="N7" s="339"/>
      <c r="O7" s="10"/>
      <c r="P7" s="10"/>
      <c r="Q7" s="10"/>
      <c r="R7" s="8" t="s">
        <v>12</v>
      </c>
      <c r="S7" s="339" t="str">
        <f>IF('1º P'!S6="","",'1º P'!S6)</f>
        <v>SECUNDARIA</v>
      </c>
      <c r="T7" s="339"/>
      <c r="U7" s="339"/>
      <c r="V7" s="339"/>
      <c r="W7" s="29"/>
      <c r="X7" s="29"/>
      <c r="Y7" s="29"/>
      <c r="Z7" s="29"/>
      <c r="AA7" s="29"/>
      <c r="AB7" s="29"/>
      <c r="AC7" s="29"/>
      <c r="AD7" s="29"/>
      <c r="AE7" s="11"/>
    </row>
    <row r="8" spans="1:31" x14ac:dyDescent="0.25">
      <c r="B8" s="8" t="s">
        <v>47</v>
      </c>
      <c r="C8" s="340" t="str">
        <f>IF('1º P'!C7="","",'1º P'!C7)</f>
        <v>EDUCACIÓN RELIGIOSA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10"/>
      <c r="Q8" s="10"/>
      <c r="R8" s="8" t="s">
        <v>8</v>
      </c>
      <c r="S8" s="340" t="str">
        <f>IF('1º P'!S7="","",'1º P'!S7)</f>
        <v>NORMA LEYTON MAMANI</v>
      </c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11"/>
    </row>
    <row r="9" spans="1:31" x14ac:dyDescent="0.25">
      <c r="A9" s="50"/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304"/>
    </row>
    <row r="10" spans="1:31" x14ac:dyDescent="0.25">
      <c r="A10" s="50"/>
      <c r="B10" s="5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04"/>
    </row>
    <row r="11" spans="1:31" x14ac:dyDescent="0.25">
      <c r="A11" s="50"/>
      <c r="B11" s="51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04"/>
    </row>
    <row r="12" spans="1:31" x14ac:dyDescent="0.25">
      <c r="A12" s="50"/>
      <c r="B12" s="51"/>
      <c r="C12" s="35"/>
      <c r="D12" s="35"/>
      <c r="E12" s="35"/>
      <c r="F12" s="35"/>
      <c r="G12" s="35"/>
      <c r="H12" s="35"/>
      <c r="I12" s="36"/>
      <c r="J12" s="35"/>
      <c r="K12" s="35"/>
      <c r="L12" s="35"/>
      <c r="M12" s="35"/>
      <c r="N12" s="35"/>
      <c r="O12" s="36"/>
      <c r="P12" s="35"/>
      <c r="Q12" s="35"/>
      <c r="R12" s="35"/>
      <c r="S12" s="35"/>
      <c r="T12" s="36"/>
      <c r="U12" s="35"/>
      <c r="V12" s="35"/>
      <c r="W12" s="35"/>
      <c r="X12" s="35"/>
      <c r="Y12" s="36"/>
      <c r="Z12" s="35"/>
      <c r="AA12" s="35"/>
      <c r="AB12" s="35"/>
      <c r="AC12" s="35"/>
      <c r="AD12" s="36"/>
      <c r="AE12" s="304"/>
    </row>
    <row r="13" spans="1:31" s="12" customFormat="1" ht="12.75" x14ac:dyDescent="0.25">
      <c r="A13" s="37"/>
      <c r="B13" s="38"/>
      <c r="C13" s="39"/>
      <c r="D13" s="39"/>
      <c r="E13" s="39"/>
      <c r="F13" s="39"/>
      <c r="G13" s="39"/>
      <c r="H13" s="39"/>
      <c r="I13" s="40"/>
      <c r="J13" s="39"/>
      <c r="K13" s="39"/>
      <c r="L13" s="39"/>
      <c r="M13" s="39"/>
      <c r="N13" s="39"/>
      <c r="O13" s="40"/>
      <c r="P13" s="39"/>
      <c r="Q13" s="39"/>
      <c r="R13" s="39"/>
      <c r="S13" s="39"/>
      <c r="T13" s="40"/>
      <c r="U13" s="39"/>
      <c r="V13" s="39"/>
      <c r="W13" s="39"/>
      <c r="X13" s="39"/>
      <c r="Y13" s="40"/>
      <c r="Z13" s="39"/>
      <c r="AA13" s="39"/>
      <c r="AB13" s="39"/>
      <c r="AC13" s="39"/>
      <c r="AD13" s="40"/>
      <c r="AE13" s="49"/>
    </row>
    <row r="14" spans="1:31" s="13" customFormat="1" x14ac:dyDescent="0.25">
      <c r="A14" s="37"/>
      <c r="B14" s="38"/>
      <c r="C14" s="41"/>
      <c r="D14" s="370" t="s">
        <v>106</v>
      </c>
      <c r="E14" s="370"/>
      <c r="F14" s="370"/>
      <c r="G14" s="370"/>
      <c r="H14" s="370" t="s">
        <v>107</v>
      </c>
      <c r="I14" s="370"/>
      <c r="J14" s="370"/>
      <c r="K14" s="370"/>
      <c r="L14" s="370" t="s">
        <v>108</v>
      </c>
      <c r="M14" s="370"/>
      <c r="N14" s="370"/>
      <c r="O14" s="370"/>
      <c r="P14" s="370" t="s">
        <v>109</v>
      </c>
      <c r="Q14" s="370"/>
      <c r="R14" s="370"/>
      <c r="S14" s="370"/>
      <c r="T14" s="371" t="s">
        <v>110</v>
      </c>
      <c r="U14" s="371"/>
      <c r="V14" s="371"/>
      <c r="W14" s="371"/>
      <c r="X14" s="370"/>
      <c r="Y14" s="370"/>
      <c r="Z14" s="370"/>
      <c r="AA14" s="370"/>
      <c r="AB14" s="41"/>
      <c r="AC14" s="41"/>
      <c r="AD14" s="42"/>
      <c r="AE14" s="42"/>
    </row>
    <row r="15" spans="1:31" s="13" customFormat="1" x14ac:dyDescent="0.25">
      <c r="A15" s="37"/>
      <c r="B15" s="38"/>
      <c r="C15" s="41"/>
      <c r="D15" s="41" t="s">
        <v>36</v>
      </c>
      <c r="E15" s="41" t="s">
        <v>37</v>
      </c>
      <c r="F15" s="41" t="s">
        <v>41</v>
      </c>
      <c r="G15" s="41" t="s">
        <v>49</v>
      </c>
      <c r="H15" s="41" t="s">
        <v>36</v>
      </c>
      <c r="I15" s="42" t="s">
        <v>37</v>
      </c>
      <c r="J15" s="41" t="s">
        <v>41</v>
      </c>
      <c r="K15" s="41" t="s">
        <v>49</v>
      </c>
      <c r="L15" s="41" t="s">
        <v>36</v>
      </c>
      <c r="M15" s="41" t="s">
        <v>37</v>
      </c>
      <c r="N15" s="41" t="s">
        <v>41</v>
      </c>
      <c r="O15" s="42" t="s">
        <v>49</v>
      </c>
      <c r="P15" s="41" t="s">
        <v>36</v>
      </c>
      <c r="Q15" s="41" t="s">
        <v>37</v>
      </c>
      <c r="R15" s="41" t="s">
        <v>41</v>
      </c>
      <c r="S15" s="41" t="s">
        <v>49</v>
      </c>
      <c r="T15" s="42" t="s">
        <v>36</v>
      </c>
      <c r="U15" s="41" t="s">
        <v>37</v>
      </c>
      <c r="V15" s="41" t="s">
        <v>41</v>
      </c>
      <c r="W15" s="41" t="s">
        <v>49</v>
      </c>
      <c r="X15" s="41"/>
      <c r="Y15" s="42"/>
      <c r="Z15" s="41"/>
      <c r="AA15" s="41"/>
      <c r="AB15" s="41"/>
      <c r="AC15" s="41"/>
      <c r="AD15" s="42"/>
      <c r="AE15" s="42"/>
    </row>
    <row r="16" spans="1:31" s="13" customFormat="1" x14ac:dyDescent="0.25">
      <c r="A16" s="37"/>
      <c r="B16" s="38"/>
      <c r="C16" s="41" t="s">
        <v>31</v>
      </c>
      <c r="D16" s="56" t="str">
        <f>'1º P'!Q56</f>
        <v/>
      </c>
      <c r="E16" s="56">
        <f>'2º P'!Q56</f>
        <v>3.4482758620689655E-2</v>
      </c>
      <c r="F16" s="56">
        <f>'3º P'!Q56</f>
        <v>3.4482758620689655E-2</v>
      </c>
      <c r="G16" s="56">
        <f>'4º P'!Q56</f>
        <v>3.4482758620689655E-2</v>
      </c>
      <c r="H16" s="56" t="str">
        <f>'1º P'!T56</f>
        <v/>
      </c>
      <c r="I16" s="175">
        <f>'2º P'!T56</f>
        <v>0</v>
      </c>
      <c r="J16" s="56">
        <f>'3º P'!T56</f>
        <v>3.4482758620689655E-2</v>
      </c>
      <c r="K16" s="56">
        <f>'4º P'!T56</f>
        <v>0</v>
      </c>
      <c r="L16" s="56" t="str">
        <f>'1º P'!W56</f>
        <v/>
      </c>
      <c r="M16" s="56" t="str">
        <f>'2º P'!W56</f>
        <v/>
      </c>
      <c r="N16" s="56" t="str">
        <f>'3º P'!W56</f>
        <v/>
      </c>
      <c r="O16" s="175" t="str">
        <f>'4º P'!W56</f>
        <v/>
      </c>
      <c r="P16" s="56" t="str">
        <f>'1º P'!Z56</f>
        <v/>
      </c>
      <c r="Q16" s="56" t="e">
        <f>'2º P'!Z56:AA56</f>
        <v>#VALUE!</v>
      </c>
      <c r="R16" s="56" t="str">
        <f>'3º P'!Z56</f>
        <v/>
      </c>
      <c r="S16" s="56" t="str">
        <f>'4º P'!Z56</f>
        <v/>
      </c>
      <c r="T16" s="175" t="str">
        <f>'1º P'!AC56</f>
        <v/>
      </c>
      <c r="U16" s="56" t="str">
        <f>'2º P'!AC56</f>
        <v/>
      </c>
      <c r="V16" s="56" t="str">
        <f>'3º P'!AC56</f>
        <v/>
      </c>
      <c r="W16" s="56" t="str">
        <f>'4º P'!AC56</f>
        <v/>
      </c>
      <c r="X16" s="41"/>
      <c r="Y16" s="42"/>
      <c r="Z16" s="41"/>
      <c r="AA16" s="41"/>
      <c r="AB16" s="41"/>
      <c r="AC16" s="41"/>
      <c r="AD16" s="42"/>
      <c r="AE16" s="42"/>
    </row>
    <row r="17" spans="1:31" s="13" customFormat="1" x14ac:dyDescent="0.25">
      <c r="A17" s="37"/>
      <c r="B17" s="38"/>
      <c r="C17" s="41" t="s">
        <v>11</v>
      </c>
      <c r="D17" s="56" t="str">
        <f>'1º P'!Q57</f>
        <v/>
      </c>
      <c r="E17" s="56">
        <f>'2º P'!Q57</f>
        <v>0.82758620689655171</v>
      </c>
      <c r="F17" s="56">
        <f>'3º P'!Q57</f>
        <v>0.7931034482758621</v>
      </c>
      <c r="G17" s="56">
        <f>'4º P'!Q57</f>
        <v>0.82758620689655171</v>
      </c>
      <c r="H17" s="56" t="str">
        <f>'1º P'!T57</f>
        <v/>
      </c>
      <c r="I17" s="175">
        <f>'2º P'!T57</f>
        <v>0.89655172413793105</v>
      </c>
      <c r="J17" s="56">
        <f>'3º P'!T57</f>
        <v>0.7931034482758621</v>
      </c>
      <c r="K17" s="56">
        <f>'4º P'!T57</f>
        <v>0.86206896551724133</v>
      </c>
      <c r="L17" s="56" t="str">
        <f>'1º P'!W57</f>
        <v/>
      </c>
      <c r="M17" s="56" t="str">
        <f>'2º P'!W57</f>
        <v/>
      </c>
      <c r="N17" s="56" t="str">
        <f>'3º P'!W57</f>
        <v/>
      </c>
      <c r="O17" s="175" t="str">
        <f>'4º P'!W57</f>
        <v/>
      </c>
      <c r="P17" s="56" t="str">
        <f>'1º P'!Z57</f>
        <v/>
      </c>
      <c r="Q17" s="56" t="e">
        <f>'2º P'!Z57:AA57</f>
        <v>#VALUE!</v>
      </c>
      <c r="R17" s="56" t="str">
        <f>'3º P'!Z57</f>
        <v/>
      </c>
      <c r="S17" s="56" t="str">
        <f>'4º P'!Z57</f>
        <v/>
      </c>
      <c r="T17" s="175" t="str">
        <f>'1º P'!AC57</f>
        <v/>
      </c>
      <c r="U17" s="56" t="str">
        <f>'2º P'!AC57</f>
        <v/>
      </c>
      <c r="V17" s="56" t="str">
        <f>'3º P'!AC57</f>
        <v/>
      </c>
      <c r="W17" s="56" t="str">
        <f>'4º P'!AC57</f>
        <v/>
      </c>
      <c r="X17" s="41"/>
      <c r="Y17" s="42"/>
      <c r="Z17" s="41"/>
      <c r="AA17" s="41"/>
      <c r="AB17" s="41"/>
      <c r="AC17" s="41"/>
      <c r="AD17" s="42"/>
      <c r="AE17" s="42"/>
    </row>
    <row r="18" spans="1:31" s="13" customFormat="1" x14ac:dyDescent="0.25">
      <c r="A18" s="37"/>
      <c r="B18" s="38"/>
      <c r="C18" s="41" t="s">
        <v>32</v>
      </c>
      <c r="D18" s="56" t="str">
        <f>'1º P'!Q58</f>
        <v/>
      </c>
      <c r="E18" s="56">
        <f>'2º P'!Q58</f>
        <v>3.4482758620689655E-2</v>
      </c>
      <c r="F18" s="56">
        <f>'3º P'!Q58</f>
        <v>3.4482758620689655E-2</v>
      </c>
      <c r="G18" s="56">
        <f>'4º P'!Q58</f>
        <v>3.4482758620689655E-2</v>
      </c>
      <c r="H18" s="56" t="str">
        <f>'1º P'!T58</f>
        <v/>
      </c>
      <c r="I18" s="175">
        <f>'2º P'!T58</f>
        <v>6.8965517241379309E-2</v>
      </c>
      <c r="J18" s="56">
        <f>'3º P'!T58</f>
        <v>0.13793103448275862</v>
      </c>
      <c r="K18" s="56">
        <f>'4º P'!T58</f>
        <v>6.8965517241379309E-2</v>
      </c>
      <c r="L18" s="56" t="str">
        <f>'1º P'!W58</f>
        <v/>
      </c>
      <c r="M18" s="56" t="str">
        <f>'2º P'!W58</f>
        <v/>
      </c>
      <c r="N18" s="56" t="str">
        <f>'3º P'!W58</f>
        <v/>
      </c>
      <c r="O18" s="175" t="str">
        <f>'4º P'!W58</f>
        <v/>
      </c>
      <c r="P18" s="56" t="str">
        <f>'1º P'!Z58</f>
        <v/>
      </c>
      <c r="Q18" s="56" t="e">
        <f>'2º P'!Z58:AA58</f>
        <v>#VALUE!</v>
      </c>
      <c r="R18" s="56" t="str">
        <f>'3º P'!Z58</f>
        <v/>
      </c>
      <c r="S18" s="56" t="str">
        <f>'4º P'!Z58</f>
        <v/>
      </c>
      <c r="T18" s="175" t="str">
        <f>'1º P'!AC58</f>
        <v/>
      </c>
      <c r="U18" s="56" t="str">
        <f>'2º P'!AC58</f>
        <v/>
      </c>
      <c r="V18" s="56" t="str">
        <f>'3º P'!AC58</f>
        <v/>
      </c>
      <c r="W18" s="56" t="str">
        <f>'4º P'!AC58</f>
        <v/>
      </c>
      <c r="X18" s="41"/>
      <c r="Y18" s="42"/>
      <c r="Z18" s="41"/>
      <c r="AA18" s="41"/>
      <c r="AB18" s="41"/>
      <c r="AC18" s="41"/>
      <c r="AD18" s="42"/>
      <c r="AE18" s="42"/>
    </row>
    <row r="19" spans="1:31" s="13" customFormat="1" x14ac:dyDescent="0.25">
      <c r="A19" s="37"/>
      <c r="B19" s="38"/>
      <c r="C19" s="41" t="s">
        <v>33</v>
      </c>
      <c r="D19" s="56" t="str">
        <f>'1º P'!Q59</f>
        <v/>
      </c>
      <c r="E19" s="56">
        <f>'2º P'!Q59</f>
        <v>0.10344827586206896</v>
      </c>
      <c r="F19" s="56">
        <f>'3º P'!Q59</f>
        <v>0.13793103448275862</v>
      </c>
      <c r="G19" s="56">
        <f>'4º P'!Q59</f>
        <v>0.10344827586206896</v>
      </c>
      <c r="H19" s="56" t="str">
        <f>'1º P'!T59</f>
        <v/>
      </c>
      <c r="I19" s="175">
        <f>'2º P'!T59</f>
        <v>3.4482758620689655E-2</v>
      </c>
      <c r="J19" s="56">
        <f>'3º P'!T59</f>
        <v>3.4482758620689655E-2</v>
      </c>
      <c r="K19" s="56">
        <f>'4º P'!T59</f>
        <v>6.8965517241379309E-2</v>
      </c>
      <c r="L19" s="56" t="str">
        <f>'1º P'!W59</f>
        <v/>
      </c>
      <c r="M19" s="56" t="str">
        <f>'2º P'!W59</f>
        <v/>
      </c>
      <c r="N19" s="56" t="str">
        <f>'3º P'!W59</f>
        <v/>
      </c>
      <c r="O19" s="175" t="str">
        <f>'4º P'!W59</f>
        <v/>
      </c>
      <c r="P19" s="56" t="str">
        <f>'1º P'!Z59</f>
        <v/>
      </c>
      <c r="Q19" s="56" t="e">
        <f>'2º P'!Z59:AA59</f>
        <v>#VALUE!</v>
      </c>
      <c r="R19" s="56" t="str">
        <f>'3º P'!Z59</f>
        <v/>
      </c>
      <c r="S19" s="56" t="str">
        <f>'4º P'!Z59</f>
        <v/>
      </c>
      <c r="T19" s="175" t="str">
        <f>'1º P'!AC59</f>
        <v/>
      </c>
      <c r="U19" s="56" t="str">
        <f>'2º P'!AC59</f>
        <v/>
      </c>
      <c r="V19" s="56" t="str">
        <f>'3º P'!AC59</f>
        <v/>
      </c>
      <c r="W19" s="56" t="str">
        <f>'4º P'!AC59</f>
        <v/>
      </c>
      <c r="X19" s="41"/>
      <c r="Y19" s="42"/>
      <c r="Z19" s="41"/>
      <c r="AA19" s="41"/>
      <c r="AB19" s="41"/>
      <c r="AC19" s="41"/>
      <c r="AD19" s="42"/>
      <c r="AE19" s="42"/>
    </row>
    <row r="20" spans="1:31" s="13" customFormat="1" x14ac:dyDescent="0.25">
      <c r="A20" s="37"/>
      <c r="B20" s="38"/>
      <c r="C20" s="41"/>
      <c r="D20" s="41"/>
      <c r="E20" s="41"/>
      <c r="F20" s="41"/>
      <c r="G20" s="41"/>
      <c r="H20" s="41"/>
      <c r="I20" s="42"/>
      <c r="J20" s="41"/>
      <c r="K20" s="41"/>
      <c r="L20" s="41"/>
      <c r="M20" s="41"/>
      <c r="N20" s="41"/>
      <c r="O20" s="42"/>
      <c r="P20" s="41"/>
      <c r="Q20" s="41"/>
      <c r="R20" s="41"/>
      <c r="S20" s="41"/>
      <c r="T20" s="42"/>
      <c r="U20" s="41"/>
      <c r="V20" s="41"/>
      <c r="W20" s="41"/>
      <c r="X20" s="41"/>
      <c r="Y20" s="42"/>
      <c r="Z20" s="41"/>
      <c r="AA20" s="41"/>
      <c r="AB20" s="41"/>
      <c r="AC20" s="41"/>
      <c r="AD20" s="42"/>
      <c r="AE20" s="42"/>
    </row>
    <row r="21" spans="1:31" s="13" customFormat="1" x14ac:dyDescent="0.25">
      <c r="A21" s="37"/>
      <c r="B21" s="38"/>
      <c r="C21" s="32"/>
      <c r="D21" s="33"/>
      <c r="E21" s="33"/>
      <c r="F21" s="41"/>
      <c r="G21" s="41"/>
      <c r="H21" s="41"/>
      <c r="I21" s="42"/>
      <c r="J21" s="41"/>
      <c r="K21" s="41"/>
      <c r="L21" s="41"/>
      <c r="M21" s="41"/>
      <c r="N21" s="41"/>
      <c r="O21" s="42"/>
      <c r="P21" s="41"/>
      <c r="Q21" s="41"/>
      <c r="R21" s="41"/>
      <c r="S21" s="41"/>
      <c r="T21" s="42"/>
      <c r="U21" s="41"/>
      <c r="V21" s="41"/>
      <c r="W21" s="41"/>
      <c r="X21" s="41"/>
      <c r="Y21" s="42"/>
      <c r="Z21" s="41"/>
      <c r="AA21" s="41"/>
      <c r="AB21" s="41"/>
      <c r="AC21" s="41"/>
      <c r="AD21" s="42"/>
      <c r="AE21" s="42"/>
    </row>
    <row r="22" spans="1:31" s="13" customFormat="1" x14ac:dyDescent="0.25">
      <c r="A22" s="37"/>
      <c r="B22" s="38"/>
      <c r="C22" s="30"/>
      <c r="D22" s="31"/>
      <c r="E22" s="34"/>
      <c r="F22" s="56"/>
      <c r="G22" s="56"/>
      <c r="H22" s="41"/>
      <c r="I22" s="42"/>
      <c r="J22" s="41"/>
      <c r="K22" s="41"/>
      <c r="L22" s="41"/>
      <c r="M22" s="41"/>
      <c r="N22" s="41"/>
      <c r="O22" s="42"/>
      <c r="P22" s="41"/>
      <c r="Q22" s="41"/>
      <c r="R22" s="41"/>
      <c r="S22" s="41"/>
      <c r="T22" s="42"/>
      <c r="U22" s="41"/>
      <c r="V22" s="41"/>
      <c r="W22" s="41"/>
      <c r="X22" s="41"/>
      <c r="Y22" s="42"/>
      <c r="Z22" s="41"/>
      <c r="AA22" s="41"/>
      <c r="AB22" s="41"/>
      <c r="AC22" s="41"/>
      <c r="AD22" s="42"/>
      <c r="AE22" s="42"/>
    </row>
    <row r="23" spans="1:31" s="13" customFormat="1" x14ac:dyDescent="0.25">
      <c r="A23" s="37"/>
      <c r="B23" s="38"/>
      <c r="C23" s="30"/>
      <c r="D23" s="31"/>
      <c r="E23" s="34"/>
      <c r="F23" s="56"/>
      <c r="G23" s="56"/>
      <c r="H23" s="41"/>
      <c r="I23" s="42"/>
      <c r="J23" s="41"/>
      <c r="K23" s="41"/>
      <c r="L23" s="41"/>
      <c r="M23" s="41"/>
      <c r="N23" s="41"/>
      <c r="O23" s="42"/>
      <c r="P23" s="41"/>
      <c r="Q23" s="41"/>
      <c r="R23" s="41"/>
      <c r="S23" s="41"/>
      <c r="T23" s="42"/>
      <c r="U23" s="41"/>
      <c r="V23" s="41"/>
      <c r="W23" s="41"/>
      <c r="X23" s="41"/>
      <c r="Y23" s="42"/>
      <c r="Z23" s="41"/>
      <c r="AA23" s="41"/>
      <c r="AB23" s="41"/>
      <c r="AC23" s="41"/>
      <c r="AD23" s="42"/>
      <c r="AE23" s="42"/>
    </row>
    <row r="24" spans="1:31" s="13" customFormat="1" x14ac:dyDescent="0.25">
      <c r="A24" s="37"/>
      <c r="B24" s="38"/>
      <c r="C24" s="30"/>
      <c r="D24" s="31"/>
      <c r="E24" s="34"/>
      <c r="F24" s="56"/>
      <c r="G24" s="56"/>
      <c r="H24" s="41"/>
      <c r="I24" s="42"/>
      <c r="J24" s="41"/>
      <c r="K24" s="41"/>
      <c r="L24" s="41"/>
      <c r="M24" s="41"/>
      <c r="N24" s="41"/>
      <c r="O24" s="42"/>
      <c r="P24" s="41"/>
      <c r="Q24" s="41"/>
      <c r="R24" s="41"/>
      <c r="S24" s="41"/>
      <c r="T24" s="42"/>
      <c r="U24" s="41"/>
      <c r="V24" s="41"/>
      <c r="W24" s="41"/>
      <c r="X24" s="41"/>
      <c r="Y24" s="42"/>
      <c r="Z24" s="41"/>
      <c r="AA24" s="41"/>
      <c r="AB24" s="41"/>
      <c r="AC24" s="41"/>
      <c r="AD24" s="42"/>
      <c r="AE24" s="42"/>
    </row>
    <row r="25" spans="1:31" s="13" customFormat="1" x14ac:dyDescent="0.25">
      <c r="A25" s="37"/>
      <c r="B25" s="38"/>
      <c r="C25" s="30"/>
      <c r="D25" s="31"/>
      <c r="E25" s="34"/>
      <c r="F25" s="56"/>
      <c r="G25" s="56"/>
      <c r="H25" s="41"/>
      <c r="I25" s="42"/>
      <c r="J25" s="41"/>
      <c r="K25" s="41"/>
      <c r="L25" s="41"/>
      <c r="M25" s="41"/>
      <c r="N25" s="41"/>
      <c r="O25" s="42"/>
      <c r="P25" s="41"/>
      <c r="Q25" s="41"/>
      <c r="R25" s="41"/>
      <c r="S25" s="41"/>
      <c r="T25" s="42"/>
      <c r="U25" s="41"/>
      <c r="V25" s="41"/>
      <c r="W25" s="41"/>
      <c r="X25" s="41"/>
      <c r="Y25" s="42"/>
      <c r="Z25" s="41"/>
      <c r="AA25" s="41"/>
      <c r="AB25" s="41"/>
      <c r="AC25" s="41"/>
      <c r="AD25" s="42"/>
      <c r="AE25" s="42"/>
    </row>
    <row r="26" spans="1:31" s="13" customFormat="1" x14ac:dyDescent="0.25">
      <c r="A26" s="37"/>
      <c r="B26" s="38"/>
      <c r="C26" s="41"/>
      <c r="D26" s="41"/>
      <c r="E26" s="41"/>
      <c r="F26" s="41"/>
      <c r="G26" s="41"/>
      <c r="H26" s="41"/>
      <c r="I26" s="42"/>
      <c r="J26" s="41"/>
      <c r="K26" s="41"/>
      <c r="L26" s="41"/>
      <c r="M26" s="41"/>
      <c r="N26" s="41"/>
      <c r="O26" s="42"/>
      <c r="P26" s="41"/>
      <c r="Q26" s="41"/>
      <c r="R26" s="41"/>
      <c r="S26" s="41"/>
      <c r="T26" s="42"/>
      <c r="U26" s="41"/>
      <c r="V26" s="41"/>
      <c r="W26" s="41"/>
      <c r="X26" s="41"/>
      <c r="Y26" s="42"/>
      <c r="Z26" s="41"/>
      <c r="AA26" s="41"/>
      <c r="AB26" s="41"/>
      <c r="AC26" s="41"/>
      <c r="AD26" s="42"/>
      <c r="AE26" s="42"/>
    </row>
    <row r="27" spans="1:31" s="13" customFormat="1" x14ac:dyDescent="0.25">
      <c r="A27" s="37"/>
      <c r="B27" s="38"/>
      <c r="C27" s="41"/>
      <c r="D27" s="41"/>
      <c r="E27" s="41"/>
      <c r="F27" s="41"/>
      <c r="G27" s="41"/>
      <c r="H27" s="41"/>
      <c r="I27" s="42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2"/>
      <c r="U27" s="41"/>
      <c r="V27" s="41"/>
      <c r="W27" s="41"/>
      <c r="X27" s="41"/>
      <c r="Y27" s="42"/>
      <c r="Z27" s="41"/>
      <c r="AA27" s="41"/>
      <c r="AB27" s="41"/>
      <c r="AC27" s="41"/>
      <c r="AD27" s="42"/>
      <c r="AE27" s="42"/>
    </row>
    <row r="28" spans="1:31" x14ac:dyDescent="0.25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7"/>
      <c r="O28" s="48"/>
      <c r="P28" s="345"/>
      <c r="Q28" s="345"/>
      <c r="R28" s="45"/>
      <c r="S28" s="45"/>
      <c r="T28" s="45"/>
      <c r="U28" s="47"/>
      <c r="V28" s="48"/>
      <c r="W28" s="346"/>
      <c r="X28" s="346"/>
      <c r="Y28" s="45"/>
      <c r="Z28" s="347"/>
      <c r="AA28" s="347"/>
      <c r="AB28" s="347"/>
      <c r="AC28" s="347"/>
      <c r="AD28" s="347"/>
      <c r="AE28" s="46"/>
    </row>
    <row r="29" spans="1:31" x14ac:dyDescent="0.25">
      <c r="A29" s="43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7"/>
      <c r="O29" s="48"/>
      <c r="P29" s="345"/>
      <c r="Q29" s="345"/>
      <c r="R29" s="45"/>
      <c r="S29" s="45"/>
      <c r="T29" s="45"/>
      <c r="U29" s="47"/>
      <c r="V29" s="48"/>
      <c r="W29" s="346"/>
      <c r="X29" s="346"/>
      <c r="Y29" s="45"/>
      <c r="Z29" s="347"/>
      <c r="AA29" s="347"/>
      <c r="AB29" s="347"/>
      <c r="AC29" s="347"/>
      <c r="AD29" s="347"/>
      <c r="AE29" s="46"/>
    </row>
    <row r="30" spans="1:31" x14ac:dyDescent="0.25">
      <c r="A30" s="37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7"/>
      <c r="V30" s="48"/>
      <c r="W30" s="346"/>
      <c r="X30" s="346"/>
      <c r="Y30" s="45"/>
      <c r="Z30" s="347"/>
      <c r="AA30" s="347"/>
      <c r="AB30" s="347"/>
      <c r="AC30" s="347"/>
      <c r="AD30" s="347"/>
      <c r="AE30" s="46"/>
    </row>
    <row r="31" spans="1:31" x14ac:dyDescent="0.25"/>
    <row r="32" spans="1:31" x14ac:dyDescent="0.25">
      <c r="B32" s="15"/>
      <c r="C32" s="334"/>
      <c r="D32" s="334"/>
      <c r="E32" s="334"/>
      <c r="F32" s="334"/>
      <c r="G32" s="334"/>
      <c r="H32" s="334"/>
      <c r="I32" s="334"/>
      <c r="J32" s="334"/>
      <c r="M32" s="57"/>
      <c r="N32" s="57"/>
      <c r="O32" s="57"/>
      <c r="P32" s="57"/>
      <c r="Q32" s="57"/>
      <c r="R32" s="57"/>
      <c r="S32" s="57"/>
      <c r="T32" s="71" t="str">
        <f>IF('1º P'!K60="","",'1º P'!K60)</f>
        <v>Tacna,</v>
      </c>
      <c r="U32" s="343">
        <f ca="1">NOW()</f>
        <v>43587.988020486111</v>
      </c>
      <c r="V32" s="343"/>
      <c r="W32" s="343"/>
      <c r="X32" s="343"/>
      <c r="Y32" s="343"/>
      <c r="Z32" s="343"/>
      <c r="AA32" s="343"/>
      <c r="AB32" s="343"/>
      <c r="AC32" s="343"/>
      <c r="AD32" s="343"/>
    </row>
    <row r="33" spans="2:30" s="3" customFormat="1" x14ac:dyDescent="0.25">
      <c r="B33" s="24"/>
      <c r="C33" s="57"/>
      <c r="D33" s="57"/>
      <c r="E33" s="57"/>
      <c r="F33" s="57"/>
      <c r="G33" s="57"/>
      <c r="H33" s="57"/>
      <c r="I33" s="57"/>
      <c r="J33" s="57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</row>
    <row r="34" spans="2:30" s="3" customFormat="1" x14ac:dyDescent="0.25">
      <c r="B34" s="15" t="s">
        <v>53</v>
      </c>
      <c r="J34" s="69" t="s">
        <v>26</v>
      </c>
    </row>
    <row r="35" spans="2:30" s="3" customFormat="1" x14ac:dyDescent="0.25">
      <c r="B35" s="73" t="str">
        <f>IF('1º P'!S7="","",'1º P'!S7)</f>
        <v>NORMA LEYTON MAMANI</v>
      </c>
      <c r="J35" s="70" t="str">
        <f>IF('1º P'!C61="","",'1º P'!C61)</f>
        <v>SUBDIRECCIÓN</v>
      </c>
      <c r="R35" s="16"/>
    </row>
    <row r="36" spans="2:30" s="3" customFormat="1" x14ac:dyDescent="0.25">
      <c r="B36" s="6"/>
      <c r="Q36" s="72"/>
      <c r="R36" s="127" t="s">
        <v>39</v>
      </c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</row>
    <row r="37" spans="2:30" s="3" customFormat="1" hidden="1" x14ac:dyDescent="0.25">
      <c r="B37" s="6"/>
    </row>
    <row r="38" spans="2:30" s="3" customFormat="1" hidden="1" x14ac:dyDescent="0.25">
      <c r="B38" s="6"/>
    </row>
    <row r="39" spans="2:30" s="3" customFormat="1" hidden="1" x14ac:dyDescent="0.25">
      <c r="B39" s="6"/>
    </row>
    <row r="40" spans="2:30" s="3" customFormat="1" hidden="1" x14ac:dyDescent="0.25">
      <c r="B40" s="6"/>
    </row>
    <row r="41" spans="2:30" s="3" customFormat="1" hidden="1" x14ac:dyDescent="0.25">
      <c r="B41" s="6"/>
    </row>
    <row r="42" spans="2:30" s="3" customFormat="1" hidden="1" x14ac:dyDescent="0.25">
      <c r="B42" s="6"/>
    </row>
    <row r="43" spans="2:30" s="3" customFormat="1" hidden="1" x14ac:dyDescent="0.25">
      <c r="B43" s="6"/>
    </row>
    <row r="44" spans="2:30" s="3" customFormat="1" hidden="1" x14ac:dyDescent="0.25">
      <c r="B44" s="6"/>
    </row>
    <row r="45" spans="2:30" s="3" customFormat="1" hidden="1" x14ac:dyDescent="0.25">
      <c r="B45" s="6"/>
    </row>
    <row r="46" spans="2:30" s="3" customFormat="1" hidden="1" x14ac:dyDescent="0.25">
      <c r="B46" s="6"/>
    </row>
    <row r="47" spans="2:30" s="3" customFormat="1" hidden="1" x14ac:dyDescent="0.25">
      <c r="B47" s="6"/>
    </row>
    <row r="48" spans="2:30" s="3" customFormat="1" hidden="1" x14ac:dyDescent="0.25">
      <c r="B48" s="6"/>
    </row>
    <row r="49" s="3" customFormat="1" hidden="1" x14ac:dyDescent="0.25"/>
    <row r="50" s="3" customFormat="1" hidden="1" x14ac:dyDescent="0.25"/>
    <row r="51" s="3" customFormat="1" hidden="1" x14ac:dyDescent="0.25"/>
    <row r="52" s="3" customFormat="1" hidden="1" x14ac:dyDescent="0.25"/>
    <row r="53" s="3" customFormat="1" hidden="1" x14ac:dyDescent="0.25"/>
    <row r="54" s="3" customFormat="1" hidden="1" x14ac:dyDescent="0.25"/>
    <row r="55" s="3" customFormat="1" hidden="1" x14ac:dyDescent="0.25"/>
    <row r="56" s="3" customFormat="1" hidden="1" x14ac:dyDescent="0.25"/>
    <row r="57" s="3" customFormat="1" hidden="1" x14ac:dyDescent="0.25"/>
    <row r="58" s="3" customFormat="1" hidden="1" x14ac:dyDescent="0.25"/>
    <row r="59" s="3" customFormat="1" hidden="1" x14ac:dyDescent="0.25"/>
    <row r="60" s="3" customFormat="1" hidden="1" x14ac:dyDescent="0.25"/>
    <row r="61" s="3" customFormat="1" hidden="1" x14ac:dyDescent="0.25"/>
    <row r="62" s="3" customFormat="1" hidden="1" x14ac:dyDescent="0.25"/>
  </sheetData>
  <sheetProtection password="C4F5" sheet="1" scenarios="1"/>
  <mergeCells count="34">
    <mergeCell ref="S33:AB33"/>
    <mergeCell ref="AE9:AE12"/>
    <mergeCell ref="C10:I10"/>
    <mergeCell ref="J10:O10"/>
    <mergeCell ref="P10:T10"/>
    <mergeCell ref="U10:Y10"/>
    <mergeCell ref="Z10:AD10"/>
    <mergeCell ref="C11:I11"/>
    <mergeCell ref="J11:O11"/>
    <mergeCell ref="P11:T11"/>
    <mergeCell ref="U11:Y11"/>
    <mergeCell ref="Z11:AD11"/>
    <mergeCell ref="L14:O14"/>
    <mergeCell ref="P14:S14"/>
    <mergeCell ref="W29:X29"/>
    <mergeCell ref="W30:X30"/>
    <mergeCell ref="A5:S5"/>
    <mergeCell ref="T5:X5"/>
    <mergeCell ref="M6:N6"/>
    <mergeCell ref="C7:F7"/>
    <mergeCell ref="L7:N7"/>
    <mergeCell ref="S7:V7"/>
    <mergeCell ref="C8:O8"/>
    <mergeCell ref="S8:AD8"/>
    <mergeCell ref="C32:J32"/>
    <mergeCell ref="P28:Q28"/>
    <mergeCell ref="W28:X28"/>
    <mergeCell ref="Z28:AD30"/>
    <mergeCell ref="P29:Q29"/>
    <mergeCell ref="D14:G14"/>
    <mergeCell ref="H14:K14"/>
    <mergeCell ref="T14:W14"/>
    <mergeCell ref="X14:AA14"/>
    <mergeCell ref="U32:AD32"/>
  </mergeCells>
  <conditionalFormatting sqref="C13:AE13 C14:D14 H14 L14 P14 T14 X14 AB14:AE14 C15:AE27">
    <cfRule type="cellIs" dxfId="3" priority="1" operator="equal">
      <formula>"C"</formula>
    </cfRule>
    <cfRule type="cellIs" dxfId="2" priority="2" operator="equal">
      <formula>"B"</formula>
    </cfRule>
    <cfRule type="cellIs" dxfId="1" priority="3" operator="equal">
      <formula>"AD"</formula>
    </cfRule>
    <cfRule type="cellIs" dxfId="0" priority="4" operator="equal">
      <formula>"A"</formula>
    </cfRule>
  </conditionalFormatting>
  <dataValidations disablePrompts="1" count="6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C33:AE33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T35:AD35 J35 R35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36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2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).(e-mail: fer_gamarra@hotmail.com)" sqref="B3"/>
  </dataValidations>
  <printOptions horizontalCentered="1" verticalCentered="1"/>
  <pageMargins left="0" right="0" top="0" bottom="0" header="0.31496062992125984" footer="0.31496062992125984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8193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0</xdr:rowOff>
              </from>
              <to>
                <xdr:col>1</xdr:col>
                <xdr:colOff>466725</xdr:colOff>
                <xdr:row>3</xdr:row>
                <xdr:rowOff>161925</xdr:rowOff>
              </to>
            </anchor>
          </objectPr>
        </oleObject>
      </mc:Choice>
      <mc:Fallback>
        <oleObject progId="CorelDRAW.Graphic.13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1"/>
  <sheetViews>
    <sheetView topLeftCell="A46" zoomScale="120" zoomScaleNormal="120" workbookViewId="0">
      <selection activeCell="E2" sqref="E2"/>
    </sheetView>
  </sheetViews>
  <sheetFormatPr baseColWidth="10" defaultColWidth="0" defaultRowHeight="15" zeroHeight="1" x14ac:dyDescent="0.25"/>
  <cols>
    <col min="1" max="1" width="3" style="135" bestFit="1" customWidth="1"/>
    <col min="2" max="2" width="30.28515625" style="136" customWidth="1"/>
    <col min="3" max="6" width="4.7109375" style="137" customWidth="1"/>
    <col min="7" max="22" width="4.7109375" style="136" customWidth="1"/>
    <col min="23" max="27" width="3.28515625" style="135" customWidth="1"/>
    <col min="28" max="28" width="9.5703125" style="135" customWidth="1"/>
    <col min="29" max="29" width="0.28515625" customWidth="1"/>
    <col min="30" max="16384" width="11.42578125" hidden="1"/>
  </cols>
  <sheetData>
    <row r="1" spans="1:28" x14ac:dyDescent="0.25">
      <c r="B1" s="214" t="str">
        <f>IF('1º P'!B1="","",'1º P'!B1)</f>
        <v>INSTITUCIÓN EDUCATIVA</v>
      </c>
      <c r="AB1" s="186" t="str">
        <f>'1º P'!AC1</f>
        <v>VERSIÓN: 04·2019</v>
      </c>
    </row>
    <row r="2" spans="1:28" x14ac:dyDescent="0.25">
      <c r="B2" s="214" t="str">
        <f>IF('1º P'!B2="","",'1º P'!B2)</f>
        <v>"GUILLERMO AUZA ARCE"</v>
      </c>
    </row>
    <row r="3" spans="1:28" x14ac:dyDescent="0.25">
      <c r="B3" s="214" t="str">
        <f>IF('1º P'!B3="","",'1º P'!B3)</f>
        <v>TACNA</v>
      </c>
    </row>
    <row r="4" spans="1:28" ht="15.75" x14ac:dyDescent="0.25">
      <c r="B4" s="137"/>
      <c r="L4" s="143"/>
      <c r="M4" s="144" t="s">
        <v>48</v>
      </c>
      <c r="N4" s="406">
        <f ca="1">IF('1º P'!M5="","",'1º P'!M5)</f>
        <v>2019</v>
      </c>
      <c r="O4" s="406"/>
      <c r="P4" s="406"/>
    </row>
    <row r="5" spans="1:28" ht="17.25" customHeight="1" x14ac:dyDescent="0.25">
      <c r="B5" s="145" t="s">
        <v>50</v>
      </c>
      <c r="C5" s="407" t="str">
        <f>IF('1º P'!T4="","",'1º P'!T4)</f>
        <v>REGULAR</v>
      </c>
      <c r="D5" s="407"/>
      <c r="E5" s="407"/>
      <c r="F5" s="407"/>
      <c r="I5" s="141" t="s">
        <v>118</v>
      </c>
      <c r="J5" s="189" t="str">
        <f>IF('1º P'!S6="","",'1º P'!S6)</f>
        <v>SECUNDARIA</v>
      </c>
      <c r="P5" s="141" t="s">
        <v>119</v>
      </c>
      <c r="Q5" s="188" t="str">
        <f>IF('1º P'!C6="","",'1º P'!C6)</f>
        <v>PRIMERO</v>
      </c>
      <c r="V5" s="141" t="s">
        <v>120</v>
      </c>
      <c r="W5" s="187" t="str">
        <f>IF('1º P'!J6="","",'1º P'!J6)</f>
        <v>A</v>
      </c>
    </row>
    <row r="6" spans="1:28" x14ac:dyDescent="0.25">
      <c r="B6" s="137"/>
      <c r="F6" s="141" t="s">
        <v>121</v>
      </c>
      <c r="G6" s="189" t="str">
        <f>IF('1º P'!C7="","",'1º P'!C7)</f>
        <v>EDUCACIÓN RELIGIOSA</v>
      </c>
      <c r="Q6" s="141" t="s">
        <v>122</v>
      </c>
      <c r="R6" s="189" t="str">
        <f>IF('1º P'!S7="","",'1º P'!S7)</f>
        <v>NORMA LEYTON MAMANI</v>
      </c>
    </row>
    <row r="7" spans="1:28" ht="3.75" customHeight="1" thickBot="1" x14ac:dyDescent="0.3">
      <c r="B7" s="137"/>
      <c r="F7" s="141"/>
      <c r="G7" s="146"/>
      <c r="Q7" s="141"/>
      <c r="R7" s="146"/>
    </row>
    <row r="8" spans="1:28" ht="15.75" thickBot="1" x14ac:dyDescent="0.3">
      <c r="A8" s="374" t="s">
        <v>6</v>
      </c>
      <c r="B8" s="372" t="s">
        <v>28</v>
      </c>
      <c r="C8" s="413" t="s">
        <v>106</v>
      </c>
      <c r="D8" s="414"/>
      <c r="E8" s="414"/>
      <c r="F8" s="415"/>
      <c r="G8" s="413" t="s">
        <v>107</v>
      </c>
      <c r="H8" s="414"/>
      <c r="I8" s="414"/>
      <c r="J8" s="416"/>
      <c r="K8" s="417" t="s">
        <v>108</v>
      </c>
      <c r="L8" s="414"/>
      <c r="M8" s="414"/>
      <c r="N8" s="415"/>
      <c r="O8" s="413" t="s">
        <v>109</v>
      </c>
      <c r="P8" s="414"/>
      <c r="Q8" s="414"/>
      <c r="R8" s="416"/>
      <c r="S8" s="417" t="s">
        <v>110</v>
      </c>
      <c r="T8" s="414"/>
      <c r="U8" s="414"/>
      <c r="V8" s="416"/>
      <c r="W8" s="397" t="s">
        <v>112</v>
      </c>
      <c r="X8" s="398"/>
      <c r="Y8" s="398"/>
      <c r="Z8" s="398"/>
      <c r="AA8" s="399"/>
      <c r="AB8" s="403" t="s">
        <v>111</v>
      </c>
    </row>
    <row r="9" spans="1:28" ht="57" customHeight="1" thickBot="1" x14ac:dyDescent="0.3">
      <c r="A9" s="375"/>
      <c r="B9" s="372"/>
      <c r="C9" s="408" t="str">
        <f>IF('1º P'!C10=22,22,'1º P'!C10)</f>
        <v>CONSTRUYE SU IDENT COMO PERS HUM, AMADA POR DIOS, DIGNA, LIBRE Y TRASCEN, COMPREN LA DOCT DE SU RELIG, ABIERTAS AL DIALOG CON LAS QUE LE SON CERCANAS</v>
      </c>
      <c r="D9" s="409"/>
      <c r="E9" s="409"/>
      <c r="F9" s="410"/>
      <c r="G9" s="411" t="str">
        <f>IF('1º P'!J10="","",'1º P'!J10)</f>
        <v>ASUME LA EXPER DEL ENCUENT PERS Y COMUNIT CON DIOS EN SU PROYECT DE VIDA EN COHERENCIA CON SU CREENCIA RELIGIOSA</v>
      </c>
      <c r="H9" s="411"/>
      <c r="I9" s="411"/>
      <c r="J9" s="411"/>
      <c r="K9" s="411" t="str">
        <f>IF('1º P'!P10="","",'1º P'!P10)</f>
        <v/>
      </c>
      <c r="L9" s="411"/>
      <c r="M9" s="411"/>
      <c r="N9" s="411"/>
      <c r="O9" s="411" t="str">
        <f>IF('1º P'!U10="","",'1º P'!U10)</f>
        <v/>
      </c>
      <c r="P9" s="411"/>
      <c r="Q9" s="411"/>
      <c r="R9" s="411"/>
      <c r="S9" s="411" t="str">
        <f>IF('1º P'!Z10="","",'1º P'!Z10)</f>
        <v/>
      </c>
      <c r="T9" s="411"/>
      <c r="U9" s="411"/>
      <c r="V9" s="412"/>
      <c r="W9" s="400"/>
      <c r="X9" s="401"/>
      <c r="Y9" s="401"/>
      <c r="Z9" s="401"/>
      <c r="AA9" s="402"/>
      <c r="AB9" s="404"/>
    </row>
    <row r="10" spans="1:28" ht="15.75" thickBot="1" x14ac:dyDescent="0.3">
      <c r="A10" s="376"/>
      <c r="B10" s="373"/>
      <c r="C10" s="204" t="s">
        <v>36</v>
      </c>
      <c r="D10" s="205" t="s">
        <v>37</v>
      </c>
      <c r="E10" s="205" t="s">
        <v>41</v>
      </c>
      <c r="F10" s="206" t="s">
        <v>49</v>
      </c>
      <c r="G10" s="204" t="s">
        <v>36</v>
      </c>
      <c r="H10" s="205" t="s">
        <v>37</v>
      </c>
      <c r="I10" s="205" t="s">
        <v>41</v>
      </c>
      <c r="J10" s="206" t="s">
        <v>49</v>
      </c>
      <c r="K10" s="207" t="s">
        <v>36</v>
      </c>
      <c r="L10" s="205" t="s">
        <v>37</v>
      </c>
      <c r="M10" s="205" t="s">
        <v>41</v>
      </c>
      <c r="N10" s="206" t="s">
        <v>49</v>
      </c>
      <c r="O10" s="204" t="s">
        <v>36</v>
      </c>
      <c r="P10" s="205" t="s">
        <v>37</v>
      </c>
      <c r="Q10" s="205" t="s">
        <v>41</v>
      </c>
      <c r="R10" s="206" t="s">
        <v>49</v>
      </c>
      <c r="S10" s="204" t="s">
        <v>36</v>
      </c>
      <c r="T10" s="205" t="s">
        <v>37</v>
      </c>
      <c r="U10" s="205" t="s">
        <v>41</v>
      </c>
      <c r="V10" s="206" t="s">
        <v>49</v>
      </c>
      <c r="W10" s="176" t="s">
        <v>113</v>
      </c>
      <c r="X10" s="177" t="s">
        <v>114</v>
      </c>
      <c r="Y10" s="177" t="s">
        <v>115</v>
      </c>
      <c r="Z10" s="178" t="s">
        <v>116</v>
      </c>
      <c r="AA10" s="178" t="s">
        <v>117</v>
      </c>
      <c r="AB10" s="405"/>
    </row>
    <row r="11" spans="1:28" ht="15" customHeight="1" x14ac:dyDescent="0.25">
      <c r="A11" s="208">
        <v>1</v>
      </c>
      <c r="B11" s="209" t="str">
        <f>IF('1º P'!B12="","",'1º P'!B12)</f>
        <v>Almonte Limachi, Mayte Marilia</v>
      </c>
      <c r="C11" s="218" t="str">
        <f>IF('1º P'!I12="","",'1º P'!I12)</f>
        <v/>
      </c>
      <c r="D11" s="219" t="str">
        <f>IF('2º P'!I12="","",'2º P'!I12)</f>
        <v>C</v>
      </c>
      <c r="E11" s="219" t="str">
        <f>IF('3º P'!I12="","",'3º P'!I12)</f>
        <v>C</v>
      </c>
      <c r="F11" s="220" t="str">
        <f>IF('4º P'!I12="","",'4º P'!I12)</f>
        <v>C</v>
      </c>
      <c r="G11" s="218" t="str">
        <f>IF('1º P'!O12="","",'1º P'!O12)</f>
        <v/>
      </c>
      <c r="H11" s="219" t="str">
        <f>IF('2º P'!O12="","",'2º P'!O12)</f>
        <v>C</v>
      </c>
      <c r="I11" s="219" t="str">
        <f>IF('3º P'!O12="","",'3º P'!O12)</f>
        <v>C</v>
      </c>
      <c r="J11" s="220" t="str">
        <f>IF('4º P'!O12="","",'4º P'!O12)</f>
        <v>C</v>
      </c>
      <c r="K11" s="218" t="str">
        <f>IF('1º P'!T12="","",'1º P'!T12)</f>
        <v/>
      </c>
      <c r="L11" s="219" t="str">
        <f>IF('2º P'!T12="","",'2º P'!T12)</f>
        <v/>
      </c>
      <c r="M11" s="219" t="str">
        <f>IF('3º P'!T12="","",'3º P'!T12)</f>
        <v/>
      </c>
      <c r="N11" s="220" t="str">
        <f>IF('4º P'!T12="","",'4º P'!T12)</f>
        <v/>
      </c>
      <c r="O11" s="218" t="str">
        <f>IF('1º P'!Y12="","",'1º P'!Y12)</f>
        <v/>
      </c>
      <c r="P11" s="219" t="str">
        <f>IF('2º P'!Y12="","",'2º P'!Y12)</f>
        <v/>
      </c>
      <c r="Q11" s="219" t="str">
        <f>IF('3º P'!Y12="","",'3º P'!Y12)</f>
        <v/>
      </c>
      <c r="R11" s="220" t="str">
        <f>IF('4º P'!Y12="","",'4º P'!Y12)</f>
        <v/>
      </c>
      <c r="S11" s="218" t="str">
        <f>IF('1º P'!AB12="","",'1º P'!AB12)</f>
        <v/>
      </c>
      <c r="T11" s="219" t="str">
        <f>IF('2º P'!AB12="","",'2º P'!AB12)</f>
        <v/>
      </c>
      <c r="U11" s="219" t="str">
        <f>IF('3º P'!AB12="","",'3º P'!AB12)</f>
        <v/>
      </c>
      <c r="V11" s="220" t="str">
        <f>IF('4º P'!AB12="","",'4º P'!AB12)</f>
        <v/>
      </c>
      <c r="W11" s="235" t="str">
        <f>IF('1º P'!C$10="","",IF(F11=0,"",F11))</f>
        <v>C</v>
      </c>
      <c r="X11" s="236" t="str">
        <f>IF('1º P'!J$10="","",IF(J11=0,"",J11))</f>
        <v>C</v>
      </c>
      <c r="Y11" s="236" t="str">
        <f>IF('1º P'!P$10="","",IF(N11="","",N11))</f>
        <v/>
      </c>
      <c r="Z11" s="236" t="str">
        <f>IF('1º P'!U$10="","",IF(R11=0,"",R11))</f>
        <v/>
      </c>
      <c r="AA11" s="237" t="str">
        <f>IF('1º P'!Z$10="","",IF(V11=0,"",V11))</f>
        <v/>
      </c>
      <c r="AB11" s="215" t="s">
        <v>31</v>
      </c>
    </row>
    <row r="12" spans="1:28" ht="15" customHeight="1" x14ac:dyDescent="0.25">
      <c r="A12" s="210">
        <v>2</v>
      </c>
      <c r="B12" s="211" t="str">
        <f>IF('1º P'!B13="","",'1º P'!B13)</f>
        <v>Amones Condori , Geovana</v>
      </c>
      <c r="C12" s="221" t="str">
        <f>IF('1º P'!I13="","",'1º P'!I13)</f>
        <v/>
      </c>
      <c r="D12" s="222" t="str">
        <f>IF('2º P'!I13="","",'2º P'!I13)</f>
        <v>AD</v>
      </c>
      <c r="E12" s="222" t="str">
        <f>IF('3º P'!I13="","",'3º P'!I13)</f>
        <v>AD</v>
      </c>
      <c r="F12" s="223" t="str">
        <f>IF('4º P'!I13="","",'4º P'!I13)</f>
        <v>AD</v>
      </c>
      <c r="G12" s="221" t="str">
        <f>IF('1º P'!O13="","",'1º P'!O13)</f>
        <v/>
      </c>
      <c r="H12" s="222" t="str">
        <f>IF('2º P'!O13="","",'2º P'!O13)</f>
        <v>B</v>
      </c>
      <c r="I12" s="222" t="str">
        <f>IF('3º P'!O13="","",'3º P'!O13)</f>
        <v>B</v>
      </c>
      <c r="J12" s="223" t="str">
        <f>IF('4º P'!O13="","",'4º P'!O13)</f>
        <v>B</v>
      </c>
      <c r="K12" s="221" t="str">
        <f>IF('1º P'!T13="","",'1º P'!T13)</f>
        <v/>
      </c>
      <c r="L12" s="222" t="str">
        <f>IF('2º P'!T13="","",'2º P'!T13)</f>
        <v>B</v>
      </c>
      <c r="M12" s="222" t="str">
        <f>IF('3º P'!T13="","",'3º P'!T13)</f>
        <v>B</v>
      </c>
      <c r="N12" s="223" t="str">
        <f>IF('4º P'!T13="","",'4º P'!T13)</f>
        <v>B</v>
      </c>
      <c r="O12" s="221" t="str">
        <f>IF('1º P'!Y13="","",'1º P'!Y13)</f>
        <v/>
      </c>
      <c r="P12" s="222" t="str">
        <f>IF('2º P'!Y13="","",'2º P'!Y13)</f>
        <v/>
      </c>
      <c r="Q12" s="222" t="str">
        <f>IF('3º P'!Y13="","",'3º P'!Y13)</f>
        <v/>
      </c>
      <c r="R12" s="223" t="str">
        <f>IF('4º P'!Y13="","",'4º P'!Y13)</f>
        <v/>
      </c>
      <c r="S12" s="221" t="str">
        <f>IF('1º P'!AB13="","",'1º P'!AB13)</f>
        <v/>
      </c>
      <c r="T12" s="222" t="str">
        <f>IF('2º P'!AB13="","",'2º P'!AB13)</f>
        <v/>
      </c>
      <c r="U12" s="222" t="str">
        <f>IF('3º P'!AB13="","",'3º P'!AB13)</f>
        <v/>
      </c>
      <c r="V12" s="223" t="str">
        <f>IF('4º P'!AB13="","",'4º P'!AB13)</f>
        <v/>
      </c>
      <c r="W12" s="238" t="str">
        <f>IF('1º P'!C$10="","",IF(F12=0,"",F12))</f>
        <v>AD</v>
      </c>
      <c r="X12" s="239" t="str">
        <f>IF('1º P'!J$10="","",IF(J12=0,"",J12))</f>
        <v>B</v>
      </c>
      <c r="Y12" s="239" t="str">
        <f>IF('1º P'!P$10="","",IF(N12="","",N12))</f>
        <v/>
      </c>
      <c r="Z12" s="239" t="str">
        <f>IF('1º P'!U$10="","",IF(R12=0,"",R12))</f>
        <v/>
      </c>
      <c r="AA12" s="240" t="str">
        <f>IF('1º P'!Z$10="","",IF(V12=0,"",V12))</f>
        <v/>
      </c>
      <c r="AB12" s="216" t="s">
        <v>32</v>
      </c>
    </row>
    <row r="13" spans="1:28" ht="15" customHeight="1" x14ac:dyDescent="0.25">
      <c r="A13" s="210">
        <v>3</v>
      </c>
      <c r="B13" s="211" t="str">
        <f>IF('1º P'!B14="","",'1º P'!B14)</f>
        <v xml:space="preserve"> Ancco Machaca, Xiomara Yémely</v>
      </c>
      <c r="C13" s="221" t="str">
        <f>IF('1º P'!I14="","",'1º P'!I14)</f>
        <v/>
      </c>
      <c r="D13" s="222" t="str">
        <f>IF('2º P'!I14="","",'2º P'!I14)</f>
        <v>B</v>
      </c>
      <c r="E13" s="222" t="str">
        <f>IF('3º P'!I14="","",'3º P'!I14)</f>
        <v>B</v>
      </c>
      <c r="F13" s="223" t="str">
        <f>IF('4º P'!I14="","",'4º P'!I14)</f>
        <v>B</v>
      </c>
      <c r="G13" s="221" t="str">
        <f>IF('1º P'!O14="","",'1º P'!O14)</f>
        <v/>
      </c>
      <c r="H13" s="222" t="str">
        <f>IF('2º P'!O14="","",'2º P'!O14)</f>
        <v>B</v>
      </c>
      <c r="I13" s="222" t="str">
        <f>IF('3º P'!O14="","",'3º P'!O14)</f>
        <v>B</v>
      </c>
      <c r="J13" s="223" t="str">
        <f>IF('4º P'!O14="","",'4º P'!O14)</f>
        <v>B</v>
      </c>
      <c r="K13" s="221" t="str">
        <f>IF('1º P'!T14="","",'1º P'!T14)</f>
        <v/>
      </c>
      <c r="L13" s="222" t="str">
        <f>IF('2º P'!T14="","",'2º P'!T14)</f>
        <v/>
      </c>
      <c r="M13" s="222" t="str">
        <f>IF('3º P'!T14="","",'3º P'!T14)</f>
        <v/>
      </c>
      <c r="N13" s="223" t="str">
        <f>IF('4º P'!T14="","",'4º P'!T14)</f>
        <v/>
      </c>
      <c r="O13" s="221" t="str">
        <f>IF('1º P'!Y14="","",'1º P'!Y14)</f>
        <v/>
      </c>
      <c r="P13" s="222" t="str">
        <f>IF('2º P'!Y14="","",'2º P'!Y14)</f>
        <v/>
      </c>
      <c r="Q13" s="222" t="str">
        <f>IF('3º P'!Y14="","",'3º P'!Y14)</f>
        <v/>
      </c>
      <c r="R13" s="223" t="str">
        <f>IF('4º P'!Y14="","",'4º P'!Y14)</f>
        <v/>
      </c>
      <c r="S13" s="221" t="str">
        <f>IF('1º P'!AB14="","",'1º P'!AB14)</f>
        <v/>
      </c>
      <c r="T13" s="222" t="str">
        <f>IF('2º P'!AB14="","",'2º P'!AB14)</f>
        <v/>
      </c>
      <c r="U13" s="222" t="str">
        <f>IF('3º P'!AB14="","",'3º P'!AB14)</f>
        <v/>
      </c>
      <c r="V13" s="223" t="str">
        <f>IF('4º P'!AB14="","",'4º P'!AB14)</f>
        <v/>
      </c>
      <c r="W13" s="238" t="str">
        <f>IF('1º P'!C$10="","",IF(F13=0,"",F13))</f>
        <v>B</v>
      </c>
      <c r="X13" s="239" t="str">
        <f>IF('1º P'!J$10="","",IF(J13=0,"",J13))</f>
        <v>B</v>
      </c>
      <c r="Y13" s="239" t="str">
        <f>IF('1º P'!P$10="","",IF(N13="","",N13))</f>
        <v/>
      </c>
      <c r="Z13" s="239" t="str">
        <f>IF('1º P'!U$10="","",IF(R13=0,"",R13))</f>
        <v/>
      </c>
      <c r="AA13" s="240" t="str">
        <f>IF('1º P'!Z$10="","",IF(V13=0,"",V13))</f>
        <v/>
      </c>
      <c r="AB13" s="216" t="s">
        <v>33</v>
      </c>
    </row>
    <row r="14" spans="1:28" ht="15" customHeight="1" x14ac:dyDescent="0.25">
      <c r="A14" s="210">
        <v>4</v>
      </c>
      <c r="B14" s="211" t="str">
        <f>IF('1º P'!B15="","",'1º P'!B15)</f>
        <v>Añacata Huancco,Yeny Yuliana</v>
      </c>
      <c r="C14" s="221" t="str">
        <f>IF('1º P'!I15="","",'1º P'!I15)</f>
        <v/>
      </c>
      <c r="D14" s="222" t="str">
        <f>IF('2º P'!I15="","",'2º P'!I15)</f>
        <v>C</v>
      </c>
      <c r="E14" s="222" t="str">
        <f>IF('3º P'!I15="","",'3º P'!I15)</f>
        <v>C</v>
      </c>
      <c r="F14" s="223" t="str">
        <f>IF('4º P'!I15="","",'4º P'!I15)</f>
        <v>C</v>
      </c>
      <c r="G14" s="221" t="str">
        <f>IF('1º P'!O15="","",'1º P'!O15)</f>
        <v/>
      </c>
      <c r="H14" s="222" t="str">
        <f>IF('2º P'!O15="","",'2º P'!O15)</f>
        <v>A</v>
      </c>
      <c r="I14" s="222" t="str">
        <f>IF('3º P'!O15="","",'3º P'!O15)</f>
        <v>A</v>
      </c>
      <c r="J14" s="223" t="str">
        <f>IF('4º P'!O15="","",'4º P'!O15)</f>
        <v>A</v>
      </c>
      <c r="K14" s="221" t="str">
        <f>IF('1º P'!T15="","",'1º P'!T15)</f>
        <v/>
      </c>
      <c r="L14" s="222" t="str">
        <f>IF('2º P'!T15="","",'2º P'!T15)</f>
        <v>A</v>
      </c>
      <c r="M14" s="222" t="str">
        <f>IF('3º P'!T15="","",'3º P'!T15)</f>
        <v>A</v>
      </c>
      <c r="N14" s="223" t="str">
        <f>IF('4º P'!T15="","",'4º P'!T15)</f>
        <v>A</v>
      </c>
      <c r="O14" s="221" t="str">
        <f>IF('1º P'!Y15="","",'1º P'!Y15)</f>
        <v/>
      </c>
      <c r="P14" s="222" t="str">
        <f>IF('2º P'!Y15="","",'2º P'!Y15)</f>
        <v>AD</v>
      </c>
      <c r="Q14" s="222" t="str">
        <f>IF('3º P'!Y15="","",'3º P'!Y15)</f>
        <v>AD</v>
      </c>
      <c r="R14" s="223" t="str">
        <f>IF('4º P'!Y15="","",'4º P'!Y15)</f>
        <v>AD</v>
      </c>
      <c r="S14" s="221" t="str">
        <f>IF('1º P'!AB15="","",'1º P'!AB15)</f>
        <v/>
      </c>
      <c r="T14" s="222" t="str">
        <f>IF('2º P'!AB15="","",'2º P'!AB15)</f>
        <v/>
      </c>
      <c r="U14" s="222" t="str">
        <f>IF('3º P'!AB15="","",'3º P'!AB15)</f>
        <v/>
      </c>
      <c r="V14" s="223" t="str">
        <f>IF('4º P'!AB15="","",'4º P'!AB15)</f>
        <v/>
      </c>
      <c r="W14" s="238" t="str">
        <f>IF('1º P'!C$10="","",IF(F14=0,"",F14))</f>
        <v>C</v>
      </c>
      <c r="X14" s="239" t="str">
        <f>IF('1º P'!J$10="","",IF(J14=0,"",J14))</f>
        <v>A</v>
      </c>
      <c r="Y14" s="239" t="str">
        <f>IF('1º P'!P$10="","",IF(N14="","",N14))</f>
        <v/>
      </c>
      <c r="Z14" s="239" t="str">
        <f>IF('1º P'!U$10="","",IF(R14=0,"",R14))</f>
        <v/>
      </c>
      <c r="AA14" s="240" t="str">
        <f>IF('1º P'!Z$10="","",IF(V14=0,"",V14))</f>
        <v/>
      </c>
      <c r="AB14" s="216" t="s">
        <v>32</v>
      </c>
    </row>
    <row r="15" spans="1:28" ht="15" customHeight="1" x14ac:dyDescent="0.25">
      <c r="A15" s="210">
        <v>5</v>
      </c>
      <c r="B15" s="211" t="str">
        <f>IF('1º P'!B16="","",'1º P'!B16)</f>
        <v xml:space="preserve">Apaza Zapana, Melany Sofía </v>
      </c>
      <c r="C15" s="221" t="str">
        <f>IF('1º P'!I16="","",'1º P'!I16)</f>
        <v/>
      </c>
      <c r="D15" s="222" t="str">
        <f>IF('2º P'!I16="","",'2º P'!I16)</f>
        <v>C</v>
      </c>
      <c r="E15" s="222" t="str">
        <f>IF('3º P'!I16="","",'3º P'!I16)</f>
        <v>C</v>
      </c>
      <c r="F15" s="223" t="str">
        <f>IF('4º P'!I16="","",'4º P'!I16)</f>
        <v>C</v>
      </c>
      <c r="G15" s="221" t="str">
        <f>IF('1º P'!O16="","",'1º P'!O16)</f>
        <v/>
      </c>
      <c r="H15" s="222" t="str">
        <f>IF('2º P'!O16="","",'2º P'!O16)</f>
        <v>A</v>
      </c>
      <c r="I15" s="222" t="str">
        <f>IF('3º P'!O16="","",'3º P'!O16)</f>
        <v>A</v>
      </c>
      <c r="J15" s="223" t="str">
        <f>IF('4º P'!O16="","",'4º P'!O16)</f>
        <v>A</v>
      </c>
      <c r="K15" s="221" t="str">
        <f>IF('1º P'!T16="","",'1º P'!T16)</f>
        <v/>
      </c>
      <c r="L15" s="222" t="str">
        <f>IF('2º P'!T16="","",'2º P'!T16)</f>
        <v/>
      </c>
      <c r="M15" s="222" t="str">
        <f>IF('3º P'!T16="","",'3º P'!T16)</f>
        <v/>
      </c>
      <c r="N15" s="223" t="str">
        <f>IF('4º P'!T16="","",'4º P'!T16)</f>
        <v/>
      </c>
      <c r="O15" s="221" t="str">
        <f>IF('1º P'!Y16="","",'1º P'!Y16)</f>
        <v/>
      </c>
      <c r="P15" s="222" t="str">
        <f>IF('2º P'!Y16="","",'2º P'!Y16)</f>
        <v/>
      </c>
      <c r="Q15" s="222" t="str">
        <f>IF('3º P'!Y16="","",'3º P'!Y16)</f>
        <v/>
      </c>
      <c r="R15" s="223" t="str">
        <f>IF('4º P'!Y16="","",'4º P'!Y16)</f>
        <v/>
      </c>
      <c r="S15" s="221" t="str">
        <f>IF('1º P'!AB16="","",'1º P'!AB16)</f>
        <v/>
      </c>
      <c r="T15" s="222" t="str">
        <f>IF('2º P'!AB16="","",'2º P'!AB16)</f>
        <v/>
      </c>
      <c r="U15" s="222" t="str">
        <f>IF('3º P'!AB16="","",'3º P'!AB16)</f>
        <v/>
      </c>
      <c r="V15" s="223" t="str">
        <f>IF('4º P'!AB16="","",'4º P'!AB16)</f>
        <v/>
      </c>
      <c r="W15" s="238" t="str">
        <f>IF('1º P'!C$10="","",IF(F15=0,"",F15))</f>
        <v>C</v>
      </c>
      <c r="X15" s="239" t="str">
        <f>IF('1º P'!J$10="","",IF(J15=0,"",J15))</f>
        <v>A</v>
      </c>
      <c r="Y15" s="239" t="str">
        <f>IF('1º P'!P$10="","",IF(N15="","",N15))</f>
        <v/>
      </c>
      <c r="Z15" s="239" t="str">
        <f>IF('1º P'!U$10="","",IF(R15=0,"",R15))</f>
        <v/>
      </c>
      <c r="AA15" s="240" t="str">
        <f>IF('1º P'!Z$10="","",IF(V15=0,"",V15))</f>
        <v/>
      </c>
      <c r="AB15" s="216" t="s">
        <v>31</v>
      </c>
    </row>
    <row r="16" spans="1:28" ht="15" customHeight="1" x14ac:dyDescent="0.25">
      <c r="A16" s="210">
        <v>6</v>
      </c>
      <c r="B16" s="211" t="str">
        <f>IF('1º P'!B17="","",'1º P'!B17)</f>
        <v>Apomayta Maquera , Yesenia Patricia</v>
      </c>
      <c r="C16" s="221" t="str">
        <f>IF('1º P'!I17="","",'1º P'!I17)</f>
        <v/>
      </c>
      <c r="D16" s="222" t="str">
        <f>IF('2º P'!I17="","",'2º P'!I17)</f>
        <v>A</v>
      </c>
      <c r="E16" s="222" t="str">
        <f>IF('3º P'!I17="","",'3º P'!I17)</f>
        <v>A</v>
      </c>
      <c r="F16" s="223" t="str">
        <f>IF('4º P'!I17="","",'4º P'!I17)</f>
        <v>A</v>
      </c>
      <c r="G16" s="221" t="str">
        <f>IF('1º P'!O17="","",'1º P'!O17)</f>
        <v/>
      </c>
      <c r="H16" s="222" t="str">
        <f>IF('2º P'!O17="","",'2º P'!O17)</f>
        <v>A</v>
      </c>
      <c r="I16" s="222" t="str">
        <f>IF('3º P'!O17="","",'3º P'!O17)</f>
        <v>A</v>
      </c>
      <c r="J16" s="223" t="str">
        <f>IF('4º P'!O17="","",'4º P'!O17)</f>
        <v>A</v>
      </c>
      <c r="K16" s="221" t="str">
        <f>IF('1º P'!T17="","",'1º P'!T17)</f>
        <v/>
      </c>
      <c r="L16" s="222" t="str">
        <f>IF('2º P'!T17="","",'2º P'!T17)</f>
        <v/>
      </c>
      <c r="M16" s="222" t="str">
        <f>IF('3º P'!T17="","",'3º P'!T17)</f>
        <v/>
      </c>
      <c r="N16" s="223" t="str">
        <f>IF('4º P'!T17="","",'4º P'!T17)</f>
        <v/>
      </c>
      <c r="O16" s="221" t="str">
        <f>IF('1º P'!Y17="","",'1º P'!Y17)</f>
        <v/>
      </c>
      <c r="P16" s="222" t="str">
        <f>IF('2º P'!Y17="","",'2º P'!Y17)</f>
        <v>A</v>
      </c>
      <c r="Q16" s="222" t="str">
        <f>IF('3º P'!Y17="","",'3º P'!Y17)</f>
        <v>A</v>
      </c>
      <c r="R16" s="223" t="str">
        <f>IF('4º P'!Y17="","",'4º P'!Y17)</f>
        <v>A</v>
      </c>
      <c r="S16" s="221" t="str">
        <f>IF('1º P'!AB17="","",'1º P'!AB17)</f>
        <v/>
      </c>
      <c r="T16" s="222" t="str">
        <f>IF('2º P'!AB17="","",'2º P'!AB17)</f>
        <v/>
      </c>
      <c r="U16" s="222" t="str">
        <f>IF('3º P'!AB17="","",'3º P'!AB17)</f>
        <v/>
      </c>
      <c r="V16" s="223" t="str">
        <f>IF('4º P'!AB17="","",'4º P'!AB17)</f>
        <v/>
      </c>
      <c r="W16" s="238" t="str">
        <f>IF('1º P'!C$10="","",IF(F16=0,"",F16))</f>
        <v>A</v>
      </c>
      <c r="X16" s="239" t="str">
        <f>IF('1º P'!J$10="","",IF(J16=0,"",J16))</f>
        <v>A</v>
      </c>
      <c r="Y16" s="239" t="str">
        <f>IF('1º P'!P$10="","",IF(N16="","",N16))</f>
        <v/>
      </c>
      <c r="Z16" s="239" t="str">
        <f>IF('1º P'!U$10="","",IF(R16=0,"",R16))</f>
        <v/>
      </c>
      <c r="AA16" s="240" t="str">
        <f>IF('1º P'!Z$10="","",IF(V16=0,"",V16))</f>
        <v/>
      </c>
      <c r="AB16" s="216" t="s">
        <v>11</v>
      </c>
    </row>
    <row r="17" spans="1:28" ht="15" customHeight="1" x14ac:dyDescent="0.25">
      <c r="A17" s="210">
        <v>7</v>
      </c>
      <c r="B17" s="211" t="str">
        <f>IF('1º P'!B18="","",'1º P'!B18)</f>
        <v>Ccosi Cauna, Fiorela Karina</v>
      </c>
      <c r="C17" s="221" t="str">
        <f>IF('1º P'!I18="","",'1º P'!I18)</f>
        <v/>
      </c>
      <c r="D17" s="222" t="str">
        <f>IF('2º P'!I18="","",'2º P'!I18)</f>
        <v>A</v>
      </c>
      <c r="E17" s="222" t="str">
        <f>IF('3º P'!I18="","",'3º P'!I18)</f>
        <v>A</v>
      </c>
      <c r="F17" s="223" t="str">
        <f>IF('4º P'!I18="","",'4º P'!I18)</f>
        <v>A</v>
      </c>
      <c r="G17" s="221" t="str">
        <f>IF('1º P'!O18="","",'1º P'!O18)</f>
        <v/>
      </c>
      <c r="H17" s="222" t="str">
        <f>IF('2º P'!O18="","",'2º P'!O18)</f>
        <v>A</v>
      </c>
      <c r="I17" s="222" t="str">
        <f>IF('3º P'!O18="","",'3º P'!O18)</f>
        <v>A</v>
      </c>
      <c r="J17" s="223" t="str">
        <f>IF('4º P'!O18="","",'4º P'!O18)</f>
        <v>C</v>
      </c>
      <c r="K17" s="221" t="str">
        <f>IF('1º P'!T18="","",'1º P'!T18)</f>
        <v/>
      </c>
      <c r="L17" s="222" t="str">
        <f>IF('2º P'!T18="","",'2º P'!T18)</f>
        <v/>
      </c>
      <c r="M17" s="222" t="str">
        <f>IF('3º P'!T18="","",'3º P'!T18)</f>
        <v/>
      </c>
      <c r="N17" s="223" t="str">
        <f>IF('4º P'!T18="","",'4º P'!T18)</f>
        <v/>
      </c>
      <c r="O17" s="221" t="str">
        <f>IF('1º P'!Y18="","",'1º P'!Y18)</f>
        <v/>
      </c>
      <c r="P17" s="222" t="str">
        <f>IF('2º P'!Y18="","",'2º P'!Y18)</f>
        <v/>
      </c>
      <c r="Q17" s="222" t="str">
        <f>IF('3º P'!Y18="","",'3º P'!Y18)</f>
        <v/>
      </c>
      <c r="R17" s="223" t="str">
        <f>IF('4º P'!Y18="","",'4º P'!Y18)</f>
        <v/>
      </c>
      <c r="S17" s="221" t="str">
        <f>IF('1º P'!AB18="","",'1º P'!AB18)</f>
        <v/>
      </c>
      <c r="T17" s="222" t="str">
        <f>IF('2º P'!AB18="","",'2º P'!AB18)</f>
        <v/>
      </c>
      <c r="U17" s="222" t="str">
        <f>IF('3º P'!AB18="","",'3º P'!AB18)</f>
        <v/>
      </c>
      <c r="V17" s="223" t="str">
        <f>IF('4º P'!AB18="","",'4º P'!AB18)</f>
        <v/>
      </c>
      <c r="W17" s="238" t="str">
        <f>IF('1º P'!C$10="","",IF(F17=0,"",F17))</f>
        <v>A</v>
      </c>
      <c r="X17" s="239" t="str">
        <f>IF('1º P'!J$10="","",IF(J17=0,"",J17))</f>
        <v>C</v>
      </c>
      <c r="Y17" s="239" t="str">
        <f>IF('1º P'!P$10="","",IF(N17="","",N17))</f>
        <v/>
      </c>
      <c r="Z17" s="239" t="str">
        <f>IF('1º P'!U$10="","",IF(R17=0,"",R17))</f>
        <v/>
      </c>
      <c r="AA17" s="240" t="str">
        <f>IF('1º P'!Z$10="","",IF(V17=0,"",V17))</f>
        <v/>
      </c>
      <c r="AB17" s="216" t="s">
        <v>11</v>
      </c>
    </row>
    <row r="18" spans="1:28" ht="15" customHeight="1" x14ac:dyDescent="0.25">
      <c r="A18" s="210">
        <v>8</v>
      </c>
      <c r="B18" s="211" t="str">
        <f>IF('1º P'!B19="","",'1º P'!B19)</f>
        <v>Chata Vargas , Sandra</v>
      </c>
      <c r="C18" s="221" t="str">
        <f>IF('1º P'!I19="","",'1º P'!I19)</f>
        <v/>
      </c>
      <c r="D18" s="222" t="str">
        <f>IF('2º P'!I19="","",'2º P'!I19)</f>
        <v>A</v>
      </c>
      <c r="E18" s="222" t="str">
        <f>IF('3º P'!I19="","",'3º P'!I19)</f>
        <v>A</v>
      </c>
      <c r="F18" s="223" t="str">
        <f>IF('4º P'!I19="","",'4º P'!I19)</f>
        <v>A</v>
      </c>
      <c r="G18" s="221" t="str">
        <f>IF('1º P'!O19="","",'1º P'!O19)</f>
        <v/>
      </c>
      <c r="H18" s="222" t="str">
        <f>IF('2º P'!O19="","",'2º P'!O19)</f>
        <v>A</v>
      </c>
      <c r="I18" s="222" t="str">
        <f>IF('3º P'!O19="","",'3º P'!O19)</f>
        <v>A</v>
      </c>
      <c r="J18" s="223" t="str">
        <f>IF('4º P'!O19="","",'4º P'!O19)</f>
        <v>A</v>
      </c>
      <c r="K18" s="221" t="str">
        <f>IF('1º P'!T19="","",'1º P'!T19)</f>
        <v/>
      </c>
      <c r="L18" s="222" t="str">
        <f>IF('2º P'!T19="","",'2º P'!T19)</f>
        <v/>
      </c>
      <c r="M18" s="222" t="str">
        <f>IF('3º P'!T19="","",'3º P'!T19)</f>
        <v/>
      </c>
      <c r="N18" s="223" t="str">
        <f>IF('4º P'!T19="","",'4º P'!T19)</f>
        <v/>
      </c>
      <c r="O18" s="221" t="str">
        <f>IF('1º P'!Y19="","",'1º P'!Y19)</f>
        <v/>
      </c>
      <c r="P18" s="222" t="str">
        <f>IF('2º P'!Y19="","",'2º P'!Y19)</f>
        <v/>
      </c>
      <c r="Q18" s="222" t="str">
        <f>IF('3º P'!Y19="","",'3º P'!Y19)</f>
        <v/>
      </c>
      <c r="R18" s="223" t="str">
        <f>IF('4º P'!Y19="","",'4º P'!Y19)</f>
        <v/>
      </c>
      <c r="S18" s="221" t="str">
        <f>IF('1º P'!AB19="","",'1º P'!AB19)</f>
        <v/>
      </c>
      <c r="T18" s="222" t="str">
        <f>IF('2º P'!AB19="","",'2º P'!AB19)</f>
        <v/>
      </c>
      <c r="U18" s="222" t="str">
        <f>IF('3º P'!AB19="","",'3º P'!AB19)</f>
        <v/>
      </c>
      <c r="V18" s="223" t="str">
        <f>IF('4º P'!AB19="","",'4º P'!AB19)</f>
        <v/>
      </c>
      <c r="W18" s="238" t="str">
        <f>IF('1º P'!C$10="","",IF(F18=0,"",F18))</f>
        <v>A</v>
      </c>
      <c r="X18" s="239" t="str">
        <f>IF('1º P'!J$10="","",IF(J18=0,"",J18))</f>
        <v>A</v>
      </c>
      <c r="Y18" s="239" t="str">
        <f>IF('1º P'!P$10="","",IF(N18="","",N18))</f>
        <v/>
      </c>
      <c r="Z18" s="239" t="str">
        <f>IF('1º P'!U$10="","",IF(R18=0,"",R18))</f>
        <v/>
      </c>
      <c r="AA18" s="240" t="str">
        <f>IF('1º P'!Z$10="","",IF(V18=0,"",V18))</f>
        <v/>
      </c>
      <c r="AB18" s="216" t="s">
        <v>11</v>
      </c>
    </row>
    <row r="19" spans="1:28" ht="15" customHeight="1" x14ac:dyDescent="0.25">
      <c r="A19" s="210">
        <v>9</v>
      </c>
      <c r="B19" s="211" t="str">
        <f>IF('1º P'!B20="","",'1º P'!B20)</f>
        <v>Choque Humpire, Andrea Belén</v>
      </c>
      <c r="C19" s="221" t="str">
        <f>IF('1º P'!I20="","",'1º P'!I20)</f>
        <v/>
      </c>
      <c r="D19" s="222" t="str">
        <f>IF('2º P'!I20="","",'2º P'!I20)</f>
        <v>A</v>
      </c>
      <c r="E19" s="222" t="str">
        <f>IF('3º P'!I20="","",'3º P'!I20)</f>
        <v>A</v>
      </c>
      <c r="F19" s="223" t="str">
        <f>IF('4º P'!I20="","",'4º P'!I20)</f>
        <v>A</v>
      </c>
      <c r="G19" s="221" t="str">
        <f>IF('1º P'!O20="","",'1º P'!O20)</f>
        <v/>
      </c>
      <c r="H19" s="222" t="str">
        <f>IF('2º P'!O20="","",'2º P'!O20)</f>
        <v>A</v>
      </c>
      <c r="I19" s="222" t="str">
        <f>IF('3º P'!O20="","",'3º P'!O20)</f>
        <v>AD</v>
      </c>
      <c r="J19" s="223" t="str">
        <f>IF('4º P'!O20="","",'4º P'!O20)</f>
        <v>A</v>
      </c>
      <c r="K19" s="221" t="str">
        <f>IF('1º P'!T20="","",'1º P'!T20)</f>
        <v/>
      </c>
      <c r="L19" s="222" t="str">
        <f>IF('2º P'!T20="","",'2º P'!T20)</f>
        <v/>
      </c>
      <c r="M19" s="222" t="str">
        <f>IF('3º P'!T20="","",'3º P'!T20)</f>
        <v/>
      </c>
      <c r="N19" s="223" t="str">
        <f>IF('4º P'!T20="","",'4º P'!T20)</f>
        <v/>
      </c>
      <c r="O19" s="221" t="str">
        <f>IF('1º P'!Y20="","",'1º P'!Y20)</f>
        <v/>
      </c>
      <c r="P19" s="222" t="str">
        <f>IF('2º P'!Y20="","",'2º P'!Y20)</f>
        <v/>
      </c>
      <c r="Q19" s="222" t="str">
        <f>IF('3º P'!Y20="","",'3º P'!Y20)</f>
        <v/>
      </c>
      <c r="R19" s="223" t="str">
        <f>IF('4º P'!Y20="","",'4º P'!Y20)</f>
        <v/>
      </c>
      <c r="S19" s="221" t="str">
        <f>IF('1º P'!AB20="","",'1º P'!AB20)</f>
        <v/>
      </c>
      <c r="T19" s="222" t="str">
        <f>IF('2º P'!AB20="","",'2º P'!AB20)</f>
        <v/>
      </c>
      <c r="U19" s="222" t="str">
        <f>IF('3º P'!AB20="","",'3º P'!AB20)</f>
        <v/>
      </c>
      <c r="V19" s="223" t="str">
        <f>IF('4º P'!AB20="","",'4º P'!AB20)</f>
        <v/>
      </c>
      <c r="W19" s="238" t="str">
        <f>IF('1º P'!C$10="","",IF(F19=0,"",F19))</f>
        <v>A</v>
      </c>
      <c r="X19" s="239" t="str">
        <f>IF('1º P'!J$10="","",IF(J19=0,"",J19))</f>
        <v>A</v>
      </c>
      <c r="Y19" s="239" t="str">
        <f>IF('1º P'!P$10="","",IF(N19="","",N19))</f>
        <v/>
      </c>
      <c r="Z19" s="239" t="str">
        <f>IF('1º P'!U$10="","",IF(R19=0,"",R19))</f>
        <v/>
      </c>
      <c r="AA19" s="240" t="str">
        <f>IF('1º P'!Z$10="","",IF(V19=0,"",V19))</f>
        <v/>
      </c>
      <c r="AB19" s="216" t="s">
        <v>11</v>
      </c>
    </row>
    <row r="20" spans="1:28" ht="15" customHeight="1" x14ac:dyDescent="0.25">
      <c r="A20" s="210">
        <v>10</v>
      </c>
      <c r="B20" s="211" t="str">
        <f>IF('1º P'!B21="","",'1º P'!B21)</f>
        <v xml:space="preserve"> Choquehuanca Quea , Ana  Mabel</v>
      </c>
      <c r="C20" s="221" t="str">
        <f>IF('1º P'!I21="","",'1º P'!I21)</f>
        <v/>
      </c>
      <c r="D20" s="222" t="str">
        <f>IF('2º P'!I21="","",'2º P'!I21)</f>
        <v>A</v>
      </c>
      <c r="E20" s="222" t="str">
        <f>IF('3º P'!I21="","",'3º P'!I21)</f>
        <v>A</v>
      </c>
      <c r="F20" s="223" t="str">
        <f>IF('4º P'!I21="","",'4º P'!I21)</f>
        <v>A</v>
      </c>
      <c r="G20" s="221" t="str">
        <f>IF('1º P'!O21="","",'1º P'!O21)</f>
        <v/>
      </c>
      <c r="H20" s="222" t="str">
        <f>IF('2º P'!O21="","",'2º P'!O21)</f>
        <v>A</v>
      </c>
      <c r="I20" s="222" t="str">
        <f>IF('3º P'!O21="","",'3º P'!O21)</f>
        <v>A</v>
      </c>
      <c r="J20" s="223" t="str">
        <f>IF('4º P'!O21="","",'4º P'!O21)</f>
        <v>A</v>
      </c>
      <c r="K20" s="221" t="str">
        <f>IF('1º P'!T21="","",'1º P'!T21)</f>
        <v/>
      </c>
      <c r="L20" s="222" t="str">
        <f>IF('2º P'!T21="","",'2º P'!T21)</f>
        <v/>
      </c>
      <c r="M20" s="222" t="str">
        <f>IF('3º P'!T21="","",'3º P'!T21)</f>
        <v/>
      </c>
      <c r="N20" s="223" t="str">
        <f>IF('4º P'!T21="","",'4º P'!T21)</f>
        <v/>
      </c>
      <c r="O20" s="221" t="str">
        <f>IF('1º P'!Y21="","",'1º P'!Y21)</f>
        <v/>
      </c>
      <c r="P20" s="222" t="str">
        <f>IF('2º P'!Y21="","",'2º P'!Y21)</f>
        <v/>
      </c>
      <c r="Q20" s="222" t="str">
        <f>IF('3º P'!Y21="","",'3º P'!Y21)</f>
        <v/>
      </c>
      <c r="R20" s="223" t="str">
        <f>IF('4º P'!Y21="","",'4º P'!Y21)</f>
        <v/>
      </c>
      <c r="S20" s="221" t="str">
        <f>IF('1º P'!AB21="","",'1º P'!AB21)</f>
        <v/>
      </c>
      <c r="T20" s="222" t="str">
        <f>IF('2º P'!AB21="","",'2º P'!AB21)</f>
        <v/>
      </c>
      <c r="U20" s="222" t="str">
        <f>IF('3º P'!AB21="","",'3º P'!AB21)</f>
        <v/>
      </c>
      <c r="V20" s="223" t="str">
        <f>IF('4º P'!AB21="","",'4º P'!AB21)</f>
        <v/>
      </c>
      <c r="W20" s="238" t="str">
        <f>IF('1º P'!C$10="","",IF(F20=0,"",F20))</f>
        <v>A</v>
      </c>
      <c r="X20" s="239" t="str">
        <f>IF('1º P'!J$10="","",IF(J20=0,"",J20))</f>
        <v>A</v>
      </c>
      <c r="Y20" s="239" t="str">
        <f>IF('1º P'!P$10="","",IF(N20="","",N20))</f>
        <v/>
      </c>
      <c r="Z20" s="239" t="str">
        <f>IF('1º P'!U$10="","",IF(R20=0,"",R20))</f>
        <v/>
      </c>
      <c r="AA20" s="240" t="str">
        <f>IF('1º P'!Z$10="","",IF(V20=0,"",V20))</f>
        <v/>
      </c>
      <c r="AB20" s="216" t="s">
        <v>32</v>
      </c>
    </row>
    <row r="21" spans="1:28" ht="15" customHeight="1" x14ac:dyDescent="0.25">
      <c r="A21" s="210">
        <v>11</v>
      </c>
      <c r="B21" s="211" t="str">
        <f>IF('1º P'!B22="","",'1º P'!B22)</f>
        <v>Condori Huancahuire, Alexandra Estephani</v>
      </c>
      <c r="C21" s="221" t="str">
        <f>IF('1º P'!I22="","",'1º P'!I22)</f>
        <v/>
      </c>
      <c r="D21" s="222" t="str">
        <f>IF('2º P'!I22="","",'2º P'!I22)</f>
        <v>A</v>
      </c>
      <c r="E21" s="222" t="str">
        <f>IF('3º P'!I22="","",'3º P'!I22)</f>
        <v>A</v>
      </c>
      <c r="F21" s="223" t="str">
        <f>IF('4º P'!I22="","",'4º P'!I22)</f>
        <v>A</v>
      </c>
      <c r="G21" s="221" t="str">
        <f>IF('1º P'!O22="","",'1º P'!O22)</f>
        <v/>
      </c>
      <c r="H21" s="222" t="str">
        <f>IF('2º P'!O22="","",'2º P'!O22)</f>
        <v>A</v>
      </c>
      <c r="I21" s="222" t="str">
        <f>IF('3º P'!O22="","",'3º P'!O22)</f>
        <v>A</v>
      </c>
      <c r="J21" s="223" t="str">
        <f>IF('4º P'!O22="","",'4º P'!O22)</f>
        <v>A</v>
      </c>
      <c r="K21" s="221" t="str">
        <f>IF('1º P'!T22="","",'1º P'!T22)</f>
        <v/>
      </c>
      <c r="L21" s="222" t="str">
        <f>IF('2º P'!T22="","",'2º P'!T22)</f>
        <v/>
      </c>
      <c r="M21" s="222" t="str">
        <f>IF('3º P'!T22="","",'3º P'!T22)</f>
        <v/>
      </c>
      <c r="N21" s="223" t="str">
        <f>IF('4º P'!T22="","",'4º P'!T22)</f>
        <v/>
      </c>
      <c r="O21" s="221" t="str">
        <f>IF('1º P'!Y22="","",'1º P'!Y22)</f>
        <v/>
      </c>
      <c r="P21" s="222" t="str">
        <f>IF('2º P'!Y22="","",'2º P'!Y22)</f>
        <v/>
      </c>
      <c r="Q21" s="222" t="str">
        <f>IF('3º P'!Y22="","",'3º P'!Y22)</f>
        <v/>
      </c>
      <c r="R21" s="223" t="str">
        <f>IF('4º P'!Y22="","",'4º P'!Y22)</f>
        <v/>
      </c>
      <c r="S21" s="221" t="str">
        <f>IF('1º P'!AB22="","",'1º P'!AB22)</f>
        <v/>
      </c>
      <c r="T21" s="222" t="str">
        <f>IF('2º P'!AB22="","",'2º P'!AB22)</f>
        <v/>
      </c>
      <c r="U21" s="222" t="str">
        <f>IF('3º P'!AB22="","",'3º P'!AB22)</f>
        <v/>
      </c>
      <c r="V21" s="223" t="str">
        <f>IF('4º P'!AB22="","",'4º P'!AB22)</f>
        <v/>
      </c>
      <c r="W21" s="238" t="str">
        <f>IF('1º P'!C$10="","",IF(F21=0,"",F21))</f>
        <v>A</v>
      </c>
      <c r="X21" s="239" t="str">
        <f>IF('1º P'!J$10="","",IF(J21=0,"",J21))</f>
        <v>A</v>
      </c>
      <c r="Y21" s="239" t="str">
        <f>IF('1º P'!P$10="","",IF(N21="","",N21))</f>
        <v/>
      </c>
      <c r="Z21" s="239" t="str">
        <f>IF('1º P'!U$10="","",IF(R21=0,"",R21))</f>
        <v/>
      </c>
      <c r="AA21" s="240" t="str">
        <f>IF('1º P'!Z$10="","",IF(V21=0,"",V21))</f>
        <v/>
      </c>
      <c r="AB21" s="216" t="s">
        <v>33</v>
      </c>
    </row>
    <row r="22" spans="1:28" ht="15" customHeight="1" x14ac:dyDescent="0.25">
      <c r="A22" s="210">
        <v>12</v>
      </c>
      <c r="B22" s="211" t="str">
        <f>IF('1º P'!B23="","",'1º P'!B23)</f>
        <v>Cusirimay Acuña Sunmy</v>
      </c>
      <c r="C22" s="221" t="str">
        <f>IF('1º P'!I23="","",'1º P'!I23)</f>
        <v/>
      </c>
      <c r="D22" s="222" t="str">
        <f>IF('2º P'!I23="","",'2º P'!I23)</f>
        <v>A</v>
      </c>
      <c r="E22" s="222" t="str">
        <f>IF('3º P'!I23="","",'3º P'!I23)</f>
        <v>A</v>
      </c>
      <c r="F22" s="223" t="str">
        <f>IF('4º P'!I23="","",'4º P'!I23)</f>
        <v>A</v>
      </c>
      <c r="G22" s="221" t="str">
        <f>IF('1º P'!O23="","",'1º P'!O23)</f>
        <v/>
      </c>
      <c r="H22" s="222" t="str">
        <f>IF('2º P'!O23="","",'2º P'!O23)</f>
        <v>A</v>
      </c>
      <c r="I22" s="222" t="str">
        <f>IF('3º P'!O23="","",'3º P'!O23)</f>
        <v>A</v>
      </c>
      <c r="J22" s="223" t="str">
        <f>IF('4º P'!O23="","",'4º P'!O23)</f>
        <v>A</v>
      </c>
      <c r="K22" s="221" t="str">
        <f>IF('1º P'!T23="","",'1º P'!T23)</f>
        <v/>
      </c>
      <c r="L22" s="222" t="str">
        <f>IF('2º P'!T23="","",'2º P'!T23)</f>
        <v/>
      </c>
      <c r="M22" s="222" t="str">
        <f>IF('3º P'!T23="","",'3º P'!T23)</f>
        <v/>
      </c>
      <c r="N22" s="223" t="str">
        <f>IF('4º P'!T23="","",'4º P'!T23)</f>
        <v/>
      </c>
      <c r="O22" s="221" t="str">
        <f>IF('1º P'!Y23="","",'1º P'!Y23)</f>
        <v/>
      </c>
      <c r="P22" s="222" t="str">
        <f>IF('2º P'!Y23="","",'2º P'!Y23)</f>
        <v/>
      </c>
      <c r="Q22" s="222" t="str">
        <f>IF('3º P'!Y23="","",'3º P'!Y23)</f>
        <v/>
      </c>
      <c r="R22" s="223" t="str">
        <f>IF('4º P'!Y23="","",'4º P'!Y23)</f>
        <v/>
      </c>
      <c r="S22" s="221" t="str">
        <f>IF('1º P'!AB23="","",'1º P'!AB23)</f>
        <v/>
      </c>
      <c r="T22" s="222" t="str">
        <f>IF('2º P'!AB23="","",'2º P'!AB23)</f>
        <v/>
      </c>
      <c r="U22" s="222" t="str">
        <f>IF('3º P'!AB23="","",'3º P'!AB23)</f>
        <v/>
      </c>
      <c r="V22" s="223" t="str">
        <f>IF('4º P'!AB23="","",'4º P'!AB23)</f>
        <v/>
      </c>
      <c r="W22" s="238" t="str">
        <f>IF('1º P'!C$10="","",IF(F22=0,"",F22))</f>
        <v>A</v>
      </c>
      <c r="X22" s="239" t="str">
        <f>IF('1º P'!J$10="","",IF(J22=0,"",J22))</f>
        <v>A</v>
      </c>
      <c r="Y22" s="239" t="str">
        <f>IF('1º P'!P$10="","",IF(N22="","",N22))</f>
        <v/>
      </c>
      <c r="Z22" s="239" t="str">
        <f>IF('1º P'!U$10="","",IF(R22=0,"",R22))</f>
        <v/>
      </c>
      <c r="AA22" s="240" t="str">
        <f>IF('1º P'!Z$10="","",IF(V22=0,"",V22))</f>
        <v/>
      </c>
      <c r="AB22" s="216" t="s">
        <v>31</v>
      </c>
    </row>
    <row r="23" spans="1:28" ht="15" customHeight="1" x14ac:dyDescent="0.25">
      <c r="A23" s="210">
        <v>13</v>
      </c>
      <c r="B23" s="211" t="str">
        <f>IF('1º P'!B24="","",'1º P'!B24)</f>
        <v>Cutipa,Hanacuni, Rosselie Adelaida .</v>
      </c>
      <c r="C23" s="221" t="str">
        <f>IF('1º P'!I24="","",'1º P'!I24)</f>
        <v/>
      </c>
      <c r="D23" s="222" t="str">
        <f>IF('2º P'!I24="","",'2º P'!I24)</f>
        <v>A</v>
      </c>
      <c r="E23" s="222" t="str">
        <f>IF('3º P'!I24="","",'3º P'!I24)</f>
        <v>C</v>
      </c>
      <c r="F23" s="223" t="str">
        <f>IF('4º P'!I24="","",'4º P'!I24)</f>
        <v>A</v>
      </c>
      <c r="G23" s="221" t="str">
        <f>IF('1º P'!O24="","",'1º P'!O24)</f>
        <v/>
      </c>
      <c r="H23" s="222" t="str">
        <f>IF('2º P'!O24="","",'2º P'!O24)</f>
        <v>A</v>
      </c>
      <c r="I23" s="222" t="str">
        <f>IF('3º P'!O24="","",'3º P'!O24)</f>
        <v>B</v>
      </c>
      <c r="J23" s="223" t="str">
        <f>IF('4º P'!O24="","",'4º P'!O24)</f>
        <v>A</v>
      </c>
      <c r="K23" s="221" t="str">
        <f>IF('1º P'!T24="","",'1º P'!T24)</f>
        <v/>
      </c>
      <c r="L23" s="222" t="str">
        <f>IF('2º P'!T24="","",'2º P'!T24)</f>
        <v/>
      </c>
      <c r="M23" s="222" t="str">
        <f>IF('3º P'!T24="","",'3º P'!T24)</f>
        <v/>
      </c>
      <c r="N23" s="223" t="str">
        <f>IF('4º P'!T24="","",'4º P'!T24)</f>
        <v/>
      </c>
      <c r="O23" s="221" t="str">
        <f>IF('1º P'!Y24="","",'1º P'!Y24)</f>
        <v/>
      </c>
      <c r="P23" s="222" t="str">
        <f>IF('2º P'!Y24="","",'2º P'!Y24)</f>
        <v/>
      </c>
      <c r="Q23" s="222" t="str">
        <f>IF('3º P'!Y24="","",'3º P'!Y24)</f>
        <v/>
      </c>
      <c r="R23" s="223" t="str">
        <f>IF('4º P'!Y24="","",'4º P'!Y24)</f>
        <v/>
      </c>
      <c r="S23" s="221" t="str">
        <f>IF('1º P'!AB24="","",'1º P'!AB24)</f>
        <v/>
      </c>
      <c r="T23" s="222" t="str">
        <f>IF('2º P'!AB24="","",'2º P'!AB24)</f>
        <v/>
      </c>
      <c r="U23" s="222" t="str">
        <f>IF('3º P'!AB24="","",'3º P'!AB24)</f>
        <v/>
      </c>
      <c r="V23" s="223" t="str">
        <f>IF('4º P'!AB24="","",'4º P'!AB24)</f>
        <v/>
      </c>
      <c r="W23" s="238" t="str">
        <f>IF('1º P'!C$10="","",IF(F23=0,"",F23))</f>
        <v>A</v>
      </c>
      <c r="X23" s="239" t="str">
        <f>IF('1º P'!J$10="","",IF(J23=0,"",J23))</f>
        <v>A</v>
      </c>
      <c r="Y23" s="239" t="str">
        <f>IF('1º P'!P$10="","",IF(N23="","",N23))</f>
        <v/>
      </c>
      <c r="Z23" s="239" t="str">
        <f>IF('1º P'!U$10="","",IF(R23=0,"",R23))</f>
        <v/>
      </c>
      <c r="AA23" s="240" t="str">
        <f>IF('1º P'!Z$10="","",IF(V23=0,"",V23))</f>
        <v/>
      </c>
      <c r="AB23" s="216" t="s">
        <v>33</v>
      </c>
    </row>
    <row r="24" spans="1:28" ht="15" customHeight="1" x14ac:dyDescent="0.25">
      <c r="A24" s="210">
        <v>14</v>
      </c>
      <c r="B24" s="211" t="str">
        <f>IF('1º P'!B25="","",'1º P'!B25)</f>
        <v>Fuentes Quenta, Milagros Rosario</v>
      </c>
      <c r="C24" s="221" t="str">
        <f>IF('1º P'!I25="","",'1º P'!I25)</f>
        <v/>
      </c>
      <c r="D24" s="222" t="str">
        <f>IF('2º P'!I25="","",'2º P'!I25)</f>
        <v>A</v>
      </c>
      <c r="E24" s="222" t="str">
        <f>IF('3º P'!I25="","",'3º P'!I25)</f>
        <v>A</v>
      </c>
      <c r="F24" s="223" t="str">
        <f>IF('4º P'!I25="","",'4º P'!I25)</f>
        <v>A</v>
      </c>
      <c r="G24" s="221" t="str">
        <f>IF('1º P'!O25="","",'1º P'!O25)</f>
        <v/>
      </c>
      <c r="H24" s="222" t="str">
        <f>IF('2º P'!O25="","",'2º P'!O25)</f>
        <v>A</v>
      </c>
      <c r="I24" s="222" t="str">
        <f>IF('3º P'!O25="","",'3º P'!O25)</f>
        <v>A</v>
      </c>
      <c r="J24" s="223" t="str">
        <f>IF('4º P'!O25="","",'4º P'!O25)</f>
        <v>A</v>
      </c>
      <c r="K24" s="221" t="str">
        <f>IF('1º P'!T25="","",'1º P'!T25)</f>
        <v/>
      </c>
      <c r="L24" s="222" t="str">
        <f>IF('2º P'!T25="","",'2º P'!T25)</f>
        <v/>
      </c>
      <c r="M24" s="222" t="str">
        <f>IF('3º P'!T25="","",'3º P'!T25)</f>
        <v/>
      </c>
      <c r="N24" s="223" t="str">
        <f>IF('4º P'!T25="","",'4º P'!T25)</f>
        <v/>
      </c>
      <c r="O24" s="221" t="str">
        <f>IF('1º P'!Y25="","",'1º P'!Y25)</f>
        <v/>
      </c>
      <c r="P24" s="222" t="str">
        <f>IF('2º P'!Y25="","",'2º P'!Y25)</f>
        <v/>
      </c>
      <c r="Q24" s="222" t="str">
        <f>IF('3º P'!Y25="","",'3º P'!Y25)</f>
        <v/>
      </c>
      <c r="R24" s="223" t="str">
        <f>IF('4º P'!Y25="","",'4º P'!Y25)</f>
        <v/>
      </c>
      <c r="S24" s="221" t="str">
        <f>IF('1º P'!AB25="","",'1º P'!AB25)</f>
        <v/>
      </c>
      <c r="T24" s="222" t="str">
        <f>IF('2º P'!AB25="","",'2º P'!AB25)</f>
        <v/>
      </c>
      <c r="U24" s="222" t="str">
        <f>IF('3º P'!AB25="","",'3º P'!AB25)</f>
        <v/>
      </c>
      <c r="V24" s="223" t="str">
        <f>IF('4º P'!AB25="","",'4º P'!AB25)</f>
        <v/>
      </c>
      <c r="W24" s="238" t="str">
        <f>IF('1º P'!C$10="","",IF(F24=0,"",F24))</f>
        <v>A</v>
      </c>
      <c r="X24" s="239" t="str">
        <f>IF('1º P'!J$10="","",IF(J24=0,"",J24))</f>
        <v>A</v>
      </c>
      <c r="Y24" s="239" t="str">
        <f>IF('1º P'!P$10="","",IF(N24="","",N24))</f>
        <v/>
      </c>
      <c r="Z24" s="239" t="str">
        <f>IF('1º P'!U$10="","",IF(R24=0,"",R24))</f>
        <v/>
      </c>
      <c r="AA24" s="240" t="str">
        <f>IF('1º P'!Z$10="","",IF(V24=0,"",V24))</f>
        <v/>
      </c>
      <c r="AB24" s="216" t="s">
        <v>11</v>
      </c>
    </row>
    <row r="25" spans="1:28" ht="15" customHeight="1" x14ac:dyDescent="0.25">
      <c r="A25" s="210">
        <v>15</v>
      </c>
      <c r="B25" s="211" t="str">
        <f>IF('1º P'!B26="","",'1º P'!B26)</f>
        <v>Jara Soncco, Marycarmen</v>
      </c>
      <c r="C25" s="221" t="str">
        <f>IF('1º P'!I26="","",'1º P'!I26)</f>
        <v/>
      </c>
      <c r="D25" s="222" t="str">
        <f>IF('2º P'!I26="","",'2º P'!I26)</f>
        <v>A</v>
      </c>
      <c r="E25" s="222" t="str">
        <f>IF('3º P'!I26="","",'3º P'!I26)</f>
        <v>A</v>
      </c>
      <c r="F25" s="223" t="str">
        <f>IF('4º P'!I26="","",'4º P'!I26)</f>
        <v>A</v>
      </c>
      <c r="G25" s="221" t="str">
        <f>IF('1º P'!O26="","",'1º P'!O26)</f>
        <v/>
      </c>
      <c r="H25" s="222" t="str">
        <f>IF('2º P'!O26="","",'2º P'!O26)</f>
        <v>A</v>
      </c>
      <c r="I25" s="222" t="str">
        <f>IF('3º P'!O26="","",'3º P'!O26)</f>
        <v>A</v>
      </c>
      <c r="J25" s="223" t="str">
        <f>IF('4º P'!O26="","",'4º P'!O26)</f>
        <v>A</v>
      </c>
      <c r="K25" s="221" t="str">
        <f>IF('1º P'!T26="","",'1º P'!T26)</f>
        <v/>
      </c>
      <c r="L25" s="222" t="str">
        <f>IF('2º P'!T26="","",'2º P'!T26)</f>
        <v/>
      </c>
      <c r="M25" s="222" t="str">
        <f>IF('3º P'!T26="","",'3º P'!T26)</f>
        <v/>
      </c>
      <c r="N25" s="223" t="str">
        <f>IF('4º P'!T26="","",'4º P'!T26)</f>
        <v/>
      </c>
      <c r="O25" s="221" t="str">
        <f>IF('1º P'!Y26="","",'1º P'!Y26)</f>
        <v/>
      </c>
      <c r="P25" s="222" t="str">
        <f>IF('2º P'!Y26="","",'2º P'!Y26)</f>
        <v/>
      </c>
      <c r="Q25" s="222" t="str">
        <f>IF('3º P'!Y26="","",'3º P'!Y26)</f>
        <v/>
      </c>
      <c r="R25" s="223" t="str">
        <f>IF('4º P'!Y26="","",'4º P'!Y26)</f>
        <v/>
      </c>
      <c r="S25" s="221" t="str">
        <f>IF('1º P'!AB26="","",'1º P'!AB26)</f>
        <v/>
      </c>
      <c r="T25" s="222" t="str">
        <f>IF('2º P'!AB26="","",'2º P'!AB26)</f>
        <v/>
      </c>
      <c r="U25" s="222" t="str">
        <f>IF('3º P'!AB26="","",'3º P'!AB26)</f>
        <v/>
      </c>
      <c r="V25" s="223" t="str">
        <f>IF('4º P'!AB26="","",'4º P'!AB26)</f>
        <v/>
      </c>
      <c r="W25" s="238" t="str">
        <f>IF('1º P'!C$10="","",IF(F25=0,"",F25))</f>
        <v>A</v>
      </c>
      <c r="X25" s="239" t="str">
        <f>IF('1º P'!J$10="","",IF(J25=0,"",J25))</f>
        <v>A</v>
      </c>
      <c r="Y25" s="239" t="str">
        <f>IF('1º P'!P$10="","",IF(N25="","",N25))</f>
        <v/>
      </c>
      <c r="Z25" s="239" t="str">
        <f>IF('1º P'!U$10="","",IF(R25=0,"",R25))</f>
        <v/>
      </c>
      <c r="AA25" s="240" t="str">
        <f>IF('1º P'!Z$10="","",IF(V25=0,"",V25))</f>
        <v/>
      </c>
      <c r="AB25" s="216" t="s">
        <v>11</v>
      </c>
    </row>
    <row r="26" spans="1:28" ht="15" customHeight="1" x14ac:dyDescent="0.25">
      <c r="A26" s="210">
        <v>16</v>
      </c>
      <c r="B26" s="211" t="str">
        <f>IF('1º P'!B27="","",'1º P'!B27)</f>
        <v>Mamani Chura , Milagros Treysi</v>
      </c>
      <c r="C26" s="221" t="str">
        <f>IF('1º P'!I27="","",'1º P'!I27)</f>
        <v/>
      </c>
      <c r="D26" s="222" t="str">
        <f>IF('2º P'!I27="","",'2º P'!I27)</f>
        <v>A</v>
      </c>
      <c r="E26" s="222" t="str">
        <f>IF('3º P'!I27="","",'3º P'!I27)</f>
        <v>A</v>
      </c>
      <c r="F26" s="223" t="str">
        <f>IF('4º P'!I27="","",'4º P'!I27)</f>
        <v>A</v>
      </c>
      <c r="G26" s="221" t="str">
        <f>IF('1º P'!O27="","",'1º P'!O27)</f>
        <v/>
      </c>
      <c r="H26" s="222" t="str">
        <f>IF('2º P'!O27="","",'2º P'!O27)</f>
        <v>A</v>
      </c>
      <c r="I26" s="222" t="str">
        <f>IF('3º P'!O27="","",'3º P'!O27)</f>
        <v>B</v>
      </c>
      <c r="J26" s="223" t="str">
        <f>IF('4º P'!O27="","",'4º P'!O27)</f>
        <v>A</v>
      </c>
      <c r="K26" s="221" t="str">
        <f>IF('1º P'!T27="","",'1º P'!T27)</f>
        <v/>
      </c>
      <c r="L26" s="222" t="str">
        <f>IF('2º P'!T27="","",'2º P'!T27)</f>
        <v/>
      </c>
      <c r="M26" s="222" t="str">
        <f>IF('3º P'!T27="","",'3º P'!T27)</f>
        <v/>
      </c>
      <c r="N26" s="223" t="str">
        <f>IF('4º P'!T27="","",'4º P'!T27)</f>
        <v/>
      </c>
      <c r="O26" s="221" t="str">
        <f>IF('1º P'!Y27="","",'1º P'!Y27)</f>
        <v/>
      </c>
      <c r="P26" s="222" t="str">
        <f>IF('2º P'!Y27="","",'2º P'!Y27)</f>
        <v/>
      </c>
      <c r="Q26" s="222" t="str">
        <f>IF('3º P'!Y27="","",'3º P'!Y27)</f>
        <v/>
      </c>
      <c r="R26" s="223" t="str">
        <f>IF('4º P'!Y27="","",'4º P'!Y27)</f>
        <v/>
      </c>
      <c r="S26" s="221" t="str">
        <f>IF('1º P'!AB27="","",'1º P'!AB27)</f>
        <v/>
      </c>
      <c r="T26" s="222" t="str">
        <f>IF('2º P'!AB27="","",'2º P'!AB27)</f>
        <v/>
      </c>
      <c r="U26" s="222" t="str">
        <f>IF('3º P'!AB27="","",'3º P'!AB27)</f>
        <v/>
      </c>
      <c r="V26" s="223" t="str">
        <f>IF('4º P'!AB27="","",'4º P'!AB27)</f>
        <v/>
      </c>
      <c r="W26" s="238" t="str">
        <f>IF('1º P'!C$10="","",IF(F26=0,"",F26))</f>
        <v>A</v>
      </c>
      <c r="X26" s="239" t="str">
        <f>IF('1º P'!J$10="","",IF(J26=0,"",J26))</f>
        <v>A</v>
      </c>
      <c r="Y26" s="239" t="str">
        <f>IF('1º P'!P$10="","",IF(N26="","",N26))</f>
        <v/>
      </c>
      <c r="Z26" s="239" t="str">
        <f>IF('1º P'!U$10="","",IF(R26=0,"",R26))</f>
        <v/>
      </c>
      <c r="AA26" s="240" t="str">
        <f>IF('1º P'!Z$10="","",IF(V26=0,"",V26))</f>
        <v/>
      </c>
      <c r="AB26" s="216" t="s">
        <v>11</v>
      </c>
    </row>
    <row r="27" spans="1:28" ht="15" customHeight="1" x14ac:dyDescent="0.25">
      <c r="A27" s="210">
        <v>17</v>
      </c>
      <c r="B27" s="211" t="str">
        <f>IF('1º P'!B28="","",'1º P'!B28)</f>
        <v xml:space="preserve"> Mamani Pari , Alisson Heidy</v>
      </c>
      <c r="C27" s="221" t="str">
        <f>IF('1º P'!I28="","",'1º P'!I28)</f>
        <v/>
      </c>
      <c r="D27" s="222" t="str">
        <f>IF('2º P'!I28="","",'2º P'!I28)</f>
        <v>A</v>
      </c>
      <c r="E27" s="222" t="str">
        <f>IF('3º P'!I28="","",'3º P'!I28)</f>
        <v>A</v>
      </c>
      <c r="F27" s="223" t="str">
        <f>IF('4º P'!I28="","",'4º P'!I28)</f>
        <v>A</v>
      </c>
      <c r="G27" s="221" t="str">
        <f>IF('1º P'!O28="","",'1º P'!O28)</f>
        <v/>
      </c>
      <c r="H27" s="222" t="str">
        <f>IF('2º P'!O28="","",'2º P'!O28)</f>
        <v>A</v>
      </c>
      <c r="I27" s="222" t="str">
        <f>IF('3º P'!O28="","",'3º P'!O28)</f>
        <v>A</v>
      </c>
      <c r="J27" s="223" t="str">
        <f>IF('4º P'!O28="","",'4º P'!O28)</f>
        <v>A</v>
      </c>
      <c r="K27" s="221" t="str">
        <f>IF('1º P'!T28="","",'1º P'!T28)</f>
        <v/>
      </c>
      <c r="L27" s="222" t="str">
        <f>IF('2º P'!T28="","",'2º P'!T28)</f>
        <v/>
      </c>
      <c r="M27" s="222" t="str">
        <f>IF('3º P'!T28="","",'3º P'!T28)</f>
        <v/>
      </c>
      <c r="N27" s="223" t="str">
        <f>IF('4º P'!T28="","",'4º P'!T28)</f>
        <v/>
      </c>
      <c r="O27" s="221" t="str">
        <f>IF('1º P'!Y28="","",'1º P'!Y28)</f>
        <v/>
      </c>
      <c r="P27" s="222" t="str">
        <f>IF('2º P'!Y28="","",'2º P'!Y28)</f>
        <v/>
      </c>
      <c r="Q27" s="222" t="str">
        <f>IF('3º P'!Y28="","",'3º P'!Y28)</f>
        <v/>
      </c>
      <c r="R27" s="223" t="str">
        <f>IF('4º P'!Y28="","",'4º P'!Y28)</f>
        <v/>
      </c>
      <c r="S27" s="221" t="str">
        <f>IF('1º P'!AB28="","",'1º P'!AB28)</f>
        <v/>
      </c>
      <c r="T27" s="222" t="str">
        <f>IF('2º P'!AB28="","",'2º P'!AB28)</f>
        <v/>
      </c>
      <c r="U27" s="222" t="str">
        <f>IF('3º P'!AB28="","",'3º P'!AB28)</f>
        <v/>
      </c>
      <c r="V27" s="223" t="str">
        <f>IF('4º P'!AB28="","",'4º P'!AB28)</f>
        <v/>
      </c>
      <c r="W27" s="238" t="str">
        <f>IF('1º P'!C$10="","",IF(F27=0,"",F27))</f>
        <v>A</v>
      </c>
      <c r="X27" s="239" t="str">
        <f>IF('1º P'!J$10="","",IF(J27=0,"",J27))</f>
        <v>A</v>
      </c>
      <c r="Y27" s="239" t="str">
        <f>IF('1º P'!P$10="","",IF(N27="","",N27))</f>
        <v/>
      </c>
      <c r="Z27" s="239" t="str">
        <f>IF('1º P'!U$10="","",IF(R27=0,"",R27))</f>
        <v/>
      </c>
      <c r="AA27" s="240" t="str">
        <f>IF('1º P'!Z$10="","",IF(V27=0,"",V27))</f>
        <v/>
      </c>
      <c r="AB27" s="216" t="s">
        <v>11</v>
      </c>
    </row>
    <row r="28" spans="1:28" ht="15" customHeight="1" x14ac:dyDescent="0.25">
      <c r="A28" s="210">
        <v>18</v>
      </c>
      <c r="B28" s="211" t="str">
        <f>IF('1º P'!B29="","",'1º P'!B29)</f>
        <v xml:space="preserve"> Mamani Rivera, Margiori Stefany</v>
      </c>
      <c r="C28" s="221" t="str">
        <f>IF('1º P'!I29="","",'1º P'!I29)</f>
        <v/>
      </c>
      <c r="D28" s="222" t="str">
        <f>IF('2º P'!I29="","",'2º P'!I29)</f>
        <v>A</v>
      </c>
      <c r="E28" s="222" t="str">
        <f>IF('3º P'!I29="","",'3º P'!I29)</f>
        <v>A</v>
      </c>
      <c r="F28" s="223" t="str">
        <f>IF('4º P'!I29="","",'4º P'!I29)</f>
        <v>A</v>
      </c>
      <c r="G28" s="221" t="str">
        <f>IF('1º P'!O29="","",'1º P'!O29)</f>
        <v/>
      </c>
      <c r="H28" s="222" t="str">
        <f>IF('2º P'!O29="","",'2º P'!O29)</f>
        <v>A</v>
      </c>
      <c r="I28" s="222" t="str">
        <f>IF('3º P'!O29="","",'3º P'!O29)</f>
        <v>A</v>
      </c>
      <c r="J28" s="223" t="str">
        <f>IF('4º P'!O29="","",'4º P'!O29)</f>
        <v>A</v>
      </c>
      <c r="K28" s="221" t="str">
        <f>IF('1º P'!T29="","",'1º P'!T29)</f>
        <v/>
      </c>
      <c r="L28" s="222" t="str">
        <f>IF('2º P'!T29="","",'2º P'!T29)</f>
        <v/>
      </c>
      <c r="M28" s="222" t="str">
        <f>IF('3º P'!T29="","",'3º P'!T29)</f>
        <v/>
      </c>
      <c r="N28" s="223" t="str">
        <f>IF('4º P'!T29="","",'4º P'!T29)</f>
        <v/>
      </c>
      <c r="O28" s="221" t="str">
        <f>IF('1º P'!Y29="","",'1º P'!Y29)</f>
        <v/>
      </c>
      <c r="P28" s="222" t="str">
        <f>IF('2º P'!Y29="","",'2º P'!Y29)</f>
        <v/>
      </c>
      <c r="Q28" s="222" t="str">
        <f>IF('3º P'!Y29="","",'3º P'!Y29)</f>
        <v/>
      </c>
      <c r="R28" s="223" t="str">
        <f>IF('4º P'!Y29="","",'4º P'!Y29)</f>
        <v/>
      </c>
      <c r="S28" s="221" t="str">
        <f>IF('1º P'!AB29="","",'1º P'!AB29)</f>
        <v/>
      </c>
      <c r="T28" s="222" t="str">
        <f>IF('2º P'!AB29="","",'2º P'!AB29)</f>
        <v/>
      </c>
      <c r="U28" s="222" t="str">
        <f>IF('3º P'!AB29="","",'3º P'!AB29)</f>
        <v/>
      </c>
      <c r="V28" s="223" t="str">
        <f>IF('4º P'!AB29="","",'4º P'!AB29)</f>
        <v/>
      </c>
      <c r="W28" s="238" t="str">
        <f>IF('1º P'!C$10="","",IF(F28=0,"",F28))</f>
        <v>A</v>
      </c>
      <c r="X28" s="239" t="str">
        <f>IF('1º P'!J$10="","",IF(J28=0,"",J28))</f>
        <v>A</v>
      </c>
      <c r="Y28" s="239" t="str">
        <f>IF('1º P'!P$10="","",IF(N28="","",N28))</f>
        <v/>
      </c>
      <c r="Z28" s="239" t="str">
        <f>IF('1º P'!U$10="","",IF(R28=0,"",R28))</f>
        <v/>
      </c>
      <c r="AA28" s="240" t="str">
        <f>IF('1º P'!Z$10="","",IF(V28=0,"",V28))</f>
        <v/>
      </c>
      <c r="AB28" s="216" t="s">
        <v>31</v>
      </c>
    </row>
    <row r="29" spans="1:28" ht="15" customHeight="1" x14ac:dyDescent="0.25">
      <c r="A29" s="210">
        <v>19</v>
      </c>
      <c r="B29" s="211" t="str">
        <f>IF('1º P'!B30="","",'1º P'!B30)</f>
        <v xml:space="preserve"> Mamani Tito, Jhoselin Yaneth</v>
      </c>
      <c r="C29" s="221" t="str">
        <f>IF('1º P'!I30="","",'1º P'!I30)</f>
        <v/>
      </c>
      <c r="D29" s="222" t="str">
        <f>IF('2º P'!I30="","",'2º P'!I30)</f>
        <v>A</v>
      </c>
      <c r="E29" s="222" t="str">
        <f>IF('3º P'!I30="","",'3º P'!I30)</f>
        <v>A</v>
      </c>
      <c r="F29" s="223" t="str">
        <f>IF('4º P'!I30="","",'4º P'!I30)</f>
        <v>A</v>
      </c>
      <c r="G29" s="221" t="str">
        <f>IF('1º P'!O30="","",'1º P'!O30)</f>
        <v/>
      </c>
      <c r="H29" s="222" t="str">
        <f>IF('2º P'!O30="","",'2º P'!O30)</f>
        <v>A</v>
      </c>
      <c r="I29" s="222" t="str">
        <f>IF('3º P'!O30="","",'3º P'!O30)</f>
        <v>A</v>
      </c>
      <c r="J29" s="223" t="str">
        <f>IF('4º P'!O30="","",'4º P'!O30)</f>
        <v>A</v>
      </c>
      <c r="K29" s="221" t="str">
        <f>IF('1º P'!T30="","",'1º P'!T30)</f>
        <v/>
      </c>
      <c r="L29" s="222" t="str">
        <f>IF('2º P'!T30="","",'2º P'!T30)</f>
        <v/>
      </c>
      <c r="M29" s="222" t="str">
        <f>IF('3º P'!T30="","",'3º P'!T30)</f>
        <v/>
      </c>
      <c r="N29" s="223" t="str">
        <f>IF('4º P'!T30="","",'4º P'!T30)</f>
        <v/>
      </c>
      <c r="O29" s="221" t="str">
        <f>IF('1º P'!Y30="","",'1º P'!Y30)</f>
        <v/>
      </c>
      <c r="P29" s="222" t="str">
        <f>IF('2º P'!Y30="","",'2º P'!Y30)</f>
        <v/>
      </c>
      <c r="Q29" s="222" t="str">
        <f>IF('3º P'!Y30="","",'3º P'!Y30)</f>
        <v/>
      </c>
      <c r="R29" s="223" t="str">
        <f>IF('4º P'!Y30="","",'4º P'!Y30)</f>
        <v/>
      </c>
      <c r="S29" s="221" t="str">
        <f>IF('1º P'!AB30="","",'1º P'!AB30)</f>
        <v/>
      </c>
      <c r="T29" s="222" t="str">
        <f>IF('2º P'!AB30="","",'2º P'!AB30)</f>
        <v/>
      </c>
      <c r="U29" s="222" t="str">
        <f>IF('3º P'!AB30="","",'3º P'!AB30)</f>
        <v/>
      </c>
      <c r="V29" s="223" t="str">
        <f>IF('4º P'!AB30="","",'4º P'!AB30)</f>
        <v/>
      </c>
      <c r="W29" s="238" t="str">
        <f>IF('1º P'!C$10="","",IF(F29=0,"",F29))</f>
        <v>A</v>
      </c>
      <c r="X29" s="239" t="str">
        <f>IF('1º P'!J$10="","",IF(J29=0,"",J29))</f>
        <v>A</v>
      </c>
      <c r="Y29" s="239" t="str">
        <f>IF('1º P'!P$10="","",IF(N29="","",N29))</f>
        <v/>
      </c>
      <c r="Z29" s="239" t="str">
        <f>IF('1º P'!U$10="","",IF(R29=0,"",R29))</f>
        <v/>
      </c>
      <c r="AA29" s="240" t="str">
        <f>IF('1º P'!Z$10="","",IF(V29=0,"",V29))</f>
        <v/>
      </c>
      <c r="AB29" s="216" t="s">
        <v>31</v>
      </c>
    </row>
    <row r="30" spans="1:28" ht="15" customHeight="1" x14ac:dyDescent="0.25">
      <c r="A30" s="210">
        <v>20</v>
      </c>
      <c r="B30" s="211" t="str">
        <f>IF('1º P'!B31="","",'1º P'!B31)</f>
        <v>Paso Mamani , Valeria  Valentina</v>
      </c>
      <c r="C30" s="221" t="str">
        <f>IF('1º P'!I31="","",'1º P'!I31)</f>
        <v/>
      </c>
      <c r="D30" s="222" t="str">
        <f>IF('2º P'!I31="","",'2º P'!I31)</f>
        <v>A</v>
      </c>
      <c r="E30" s="222" t="str">
        <f>IF('3º P'!I31="","",'3º P'!I31)</f>
        <v>A</v>
      </c>
      <c r="F30" s="223" t="str">
        <f>IF('4º P'!I31="","",'4º P'!I31)</f>
        <v>A</v>
      </c>
      <c r="G30" s="221" t="str">
        <f>IF('1º P'!O31="","",'1º P'!O31)</f>
        <v/>
      </c>
      <c r="H30" s="222" t="str">
        <f>IF('2º P'!O31="","",'2º P'!O31)</f>
        <v>A</v>
      </c>
      <c r="I30" s="222" t="str">
        <f>IF('3º P'!O31="","",'3º P'!O31)</f>
        <v>A</v>
      </c>
      <c r="J30" s="223" t="str">
        <f>IF('4º P'!O31="","",'4º P'!O31)</f>
        <v>A</v>
      </c>
      <c r="K30" s="221" t="str">
        <f>IF('1º P'!T31="","",'1º P'!T31)</f>
        <v/>
      </c>
      <c r="L30" s="222" t="str">
        <f>IF('2º P'!T31="","",'2º P'!T31)</f>
        <v/>
      </c>
      <c r="M30" s="222" t="str">
        <f>IF('3º P'!T31="","",'3º P'!T31)</f>
        <v/>
      </c>
      <c r="N30" s="223" t="str">
        <f>IF('4º P'!T31="","",'4º P'!T31)</f>
        <v/>
      </c>
      <c r="O30" s="221" t="str">
        <f>IF('1º P'!Y31="","",'1º P'!Y31)</f>
        <v/>
      </c>
      <c r="P30" s="222" t="str">
        <f>IF('2º P'!Y31="","",'2º P'!Y31)</f>
        <v/>
      </c>
      <c r="Q30" s="222" t="str">
        <f>IF('3º P'!Y31="","",'3º P'!Y31)</f>
        <v/>
      </c>
      <c r="R30" s="223" t="str">
        <f>IF('4º P'!Y31="","",'4º P'!Y31)</f>
        <v/>
      </c>
      <c r="S30" s="221" t="str">
        <f>IF('1º P'!AB31="","",'1º P'!AB31)</f>
        <v/>
      </c>
      <c r="T30" s="222" t="str">
        <f>IF('2º P'!AB31="","",'2º P'!AB31)</f>
        <v/>
      </c>
      <c r="U30" s="222" t="str">
        <f>IF('3º P'!AB31="","",'3º P'!AB31)</f>
        <v/>
      </c>
      <c r="V30" s="223" t="str">
        <f>IF('4º P'!AB31="","",'4º P'!AB31)</f>
        <v/>
      </c>
      <c r="W30" s="238" t="str">
        <f>IF('1º P'!C$10="","",IF(F30=0,"",F30))</f>
        <v>A</v>
      </c>
      <c r="X30" s="239" t="str">
        <f>IF('1º P'!J$10="","",IF(J30=0,"",J30))</f>
        <v>A</v>
      </c>
      <c r="Y30" s="239" t="str">
        <f>IF('1º P'!P$10="","",IF(N30="","",N30))</f>
        <v/>
      </c>
      <c r="Z30" s="239" t="str">
        <f>IF('1º P'!U$10="","",IF(R30=0,"",R30))</f>
        <v/>
      </c>
      <c r="AA30" s="240" t="str">
        <f>IF('1º P'!Z$10="","",IF(V30=0,"",V30))</f>
        <v/>
      </c>
      <c r="AB30" s="216" t="s">
        <v>31</v>
      </c>
    </row>
    <row r="31" spans="1:28" ht="15" customHeight="1" x14ac:dyDescent="0.25">
      <c r="A31" s="210">
        <v>21</v>
      </c>
      <c r="B31" s="211" t="str">
        <f>IF('1º P'!B32="","",'1º P'!B32)</f>
        <v>Ponce Cahuana, Idania Xiomara F.</v>
      </c>
      <c r="C31" s="221" t="str">
        <f>IF('1º P'!I32="","",'1º P'!I32)</f>
        <v/>
      </c>
      <c r="D31" s="222" t="str">
        <f>IF('2º P'!I32="","",'2º P'!I32)</f>
        <v>A</v>
      </c>
      <c r="E31" s="222" t="str">
        <f>IF('3º P'!I32="","",'3º P'!I32)</f>
        <v>A</v>
      </c>
      <c r="F31" s="223" t="str">
        <f>IF('4º P'!I32="","",'4º P'!I32)</f>
        <v>A</v>
      </c>
      <c r="G31" s="221" t="str">
        <f>IF('1º P'!O32="","",'1º P'!O32)</f>
        <v/>
      </c>
      <c r="H31" s="222" t="str">
        <f>IF('2º P'!O32="","",'2º P'!O32)</f>
        <v>A</v>
      </c>
      <c r="I31" s="222" t="str">
        <f>IF('3º P'!O32="","",'3º P'!O32)</f>
        <v>A</v>
      </c>
      <c r="J31" s="223" t="str">
        <f>IF('4º P'!O32="","",'4º P'!O32)</f>
        <v>A</v>
      </c>
      <c r="K31" s="221" t="str">
        <f>IF('1º P'!T32="","",'1º P'!T32)</f>
        <v/>
      </c>
      <c r="L31" s="222" t="str">
        <f>IF('2º P'!T32="","",'2º P'!T32)</f>
        <v/>
      </c>
      <c r="M31" s="222" t="str">
        <f>IF('3º P'!T32="","",'3º P'!T32)</f>
        <v/>
      </c>
      <c r="N31" s="223" t="str">
        <f>IF('4º P'!T32="","",'4º P'!T32)</f>
        <v/>
      </c>
      <c r="O31" s="221" t="str">
        <f>IF('1º P'!Y32="","",'1º P'!Y32)</f>
        <v/>
      </c>
      <c r="P31" s="222" t="str">
        <f>IF('2º P'!Y32="","",'2º P'!Y32)</f>
        <v/>
      </c>
      <c r="Q31" s="222" t="str">
        <f>IF('3º P'!Y32="","",'3º P'!Y32)</f>
        <v/>
      </c>
      <c r="R31" s="223" t="str">
        <f>IF('4º P'!Y32="","",'4º P'!Y32)</f>
        <v/>
      </c>
      <c r="S31" s="221" t="str">
        <f>IF('1º P'!AB32="","",'1º P'!AB32)</f>
        <v/>
      </c>
      <c r="T31" s="222" t="str">
        <f>IF('2º P'!AB32="","",'2º P'!AB32)</f>
        <v/>
      </c>
      <c r="U31" s="222" t="str">
        <f>IF('3º P'!AB32="","",'3º P'!AB32)</f>
        <v/>
      </c>
      <c r="V31" s="223" t="str">
        <f>IF('4º P'!AB32="","",'4º P'!AB32)</f>
        <v/>
      </c>
      <c r="W31" s="238" t="str">
        <f>IF('1º P'!C$10="","",IF(F31=0,"",F31))</f>
        <v>A</v>
      </c>
      <c r="X31" s="239" t="str">
        <f>IF('1º P'!J$10="","",IF(J31=0,"",J31))</f>
        <v>A</v>
      </c>
      <c r="Y31" s="239" t="str">
        <f>IF('1º P'!P$10="","",IF(N31="","",N31))</f>
        <v/>
      </c>
      <c r="Z31" s="239" t="str">
        <f>IF('1º P'!U$10="","",IF(R31=0,"",R31))</f>
        <v/>
      </c>
      <c r="AA31" s="240" t="str">
        <f>IF('1º P'!Z$10="","",IF(V31=0,"",V31))</f>
        <v/>
      </c>
      <c r="AB31" s="216" t="s">
        <v>32</v>
      </c>
    </row>
    <row r="32" spans="1:28" ht="15" customHeight="1" x14ac:dyDescent="0.25">
      <c r="A32" s="210">
        <v>22</v>
      </c>
      <c r="B32" s="211" t="str">
        <f>IF('1º P'!B33="","",'1º P'!B33)</f>
        <v>Prieto Maquera , Anyeli Dayana</v>
      </c>
      <c r="C32" s="221" t="str">
        <f>IF('1º P'!I33="","",'1º P'!I33)</f>
        <v/>
      </c>
      <c r="D32" s="222" t="str">
        <f>IF('2º P'!I33="","",'2º P'!I33)</f>
        <v>A</v>
      </c>
      <c r="E32" s="222" t="str">
        <f>IF('3º P'!I33="","",'3º P'!I33)</f>
        <v>A</v>
      </c>
      <c r="F32" s="223" t="str">
        <f>IF('4º P'!I33="","",'4º P'!I33)</f>
        <v>A</v>
      </c>
      <c r="G32" s="221" t="str">
        <f>IF('1º P'!O33="","",'1º P'!O33)</f>
        <v/>
      </c>
      <c r="H32" s="222" t="str">
        <f>IF('2º P'!O33="","",'2º P'!O33)</f>
        <v>A</v>
      </c>
      <c r="I32" s="222" t="str">
        <f>IF('3º P'!O33="","",'3º P'!O33)</f>
        <v>A</v>
      </c>
      <c r="J32" s="223" t="str">
        <f>IF('4º P'!O33="","",'4º P'!O33)</f>
        <v>A</v>
      </c>
      <c r="K32" s="221" t="str">
        <f>IF('1º P'!T33="","",'1º P'!T33)</f>
        <v/>
      </c>
      <c r="L32" s="222" t="str">
        <f>IF('2º P'!T33="","",'2º P'!T33)</f>
        <v/>
      </c>
      <c r="M32" s="222" t="str">
        <f>IF('3º P'!T33="","",'3º P'!T33)</f>
        <v/>
      </c>
      <c r="N32" s="223" t="str">
        <f>IF('4º P'!T33="","",'4º P'!T33)</f>
        <v/>
      </c>
      <c r="O32" s="221" t="str">
        <f>IF('1º P'!Y33="","",'1º P'!Y33)</f>
        <v/>
      </c>
      <c r="P32" s="222" t="str">
        <f>IF('2º P'!Y33="","",'2º P'!Y33)</f>
        <v/>
      </c>
      <c r="Q32" s="222" t="str">
        <f>IF('3º P'!Y33="","",'3º P'!Y33)</f>
        <v/>
      </c>
      <c r="R32" s="223" t="str">
        <f>IF('4º P'!Y33="","",'4º P'!Y33)</f>
        <v/>
      </c>
      <c r="S32" s="221" t="str">
        <f>IF('1º P'!AB33="","",'1º P'!AB33)</f>
        <v/>
      </c>
      <c r="T32" s="222" t="str">
        <f>IF('2º P'!AB33="","",'2º P'!AB33)</f>
        <v/>
      </c>
      <c r="U32" s="222" t="str">
        <f>IF('3º P'!AB33="","",'3º P'!AB33)</f>
        <v/>
      </c>
      <c r="V32" s="223" t="str">
        <f>IF('4º P'!AB33="","",'4º P'!AB33)</f>
        <v/>
      </c>
      <c r="W32" s="238" t="str">
        <f>IF('1º P'!C$10="","",IF(F32=0,"",F32))</f>
        <v>A</v>
      </c>
      <c r="X32" s="239" t="str">
        <f>IF('1º P'!J$10="","",IF(J32=0,"",J32))</f>
        <v>A</v>
      </c>
      <c r="Y32" s="239" t="str">
        <f>IF('1º P'!P$10="","",IF(N32="","",N32))</f>
        <v/>
      </c>
      <c r="Z32" s="239" t="str">
        <f>IF('1º P'!U$10="","",IF(R32=0,"",R32))</f>
        <v/>
      </c>
      <c r="AA32" s="240" t="str">
        <f>IF('1º P'!Z$10="","",IF(V32=0,"",V32))</f>
        <v/>
      </c>
      <c r="AB32" s="216" t="s">
        <v>33</v>
      </c>
    </row>
    <row r="33" spans="1:28" ht="15" customHeight="1" x14ac:dyDescent="0.25">
      <c r="A33" s="210">
        <v>23</v>
      </c>
      <c r="B33" s="211" t="str">
        <f>IF('1º P'!B34="","",'1º P'!B34)</f>
        <v>Quispe  Antonio  , Naomy Brigit</v>
      </c>
      <c r="C33" s="221" t="str">
        <f>IF('1º P'!I34="","",'1º P'!I34)</f>
        <v/>
      </c>
      <c r="D33" s="222" t="str">
        <f>IF('2º P'!I34="","",'2º P'!I34)</f>
        <v>A</v>
      </c>
      <c r="E33" s="222" t="str">
        <f>IF('3º P'!I34="","",'3º P'!I34)</f>
        <v>A</v>
      </c>
      <c r="F33" s="223" t="str">
        <f>IF('4º P'!I34="","",'4º P'!I34)</f>
        <v>A</v>
      </c>
      <c r="G33" s="221" t="str">
        <f>IF('1º P'!O34="","",'1º P'!O34)</f>
        <v/>
      </c>
      <c r="H33" s="222" t="str">
        <f>IF('2º P'!O34="","",'2º P'!O34)</f>
        <v>A</v>
      </c>
      <c r="I33" s="222" t="str">
        <f>IF('3º P'!O34="","",'3º P'!O34)</f>
        <v>A</v>
      </c>
      <c r="J33" s="223" t="str">
        <f>IF('4º P'!O34="","",'4º P'!O34)</f>
        <v>A</v>
      </c>
      <c r="K33" s="221" t="str">
        <f>IF('1º P'!T34="","",'1º P'!T34)</f>
        <v/>
      </c>
      <c r="L33" s="222" t="str">
        <f>IF('2º P'!T34="","",'2º P'!T34)</f>
        <v/>
      </c>
      <c r="M33" s="222" t="str">
        <f>IF('3º P'!T34="","",'3º P'!T34)</f>
        <v/>
      </c>
      <c r="N33" s="223" t="str">
        <f>IF('4º P'!T34="","",'4º P'!T34)</f>
        <v/>
      </c>
      <c r="O33" s="221" t="str">
        <f>IF('1º P'!Y34="","",'1º P'!Y34)</f>
        <v/>
      </c>
      <c r="P33" s="222" t="str">
        <f>IF('2º P'!Y34="","",'2º P'!Y34)</f>
        <v/>
      </c>
      <c r="Q33" s="222" t="str">
        <f>IF('3º P'!Y34="","",'3º P'!Y34)</f>
        <v/>
      </c>
      <c r="R33" s="223" t="str">
        <f>IF('4º P'!Y34="","",'4º P'!Y34)</f>
        <v/>
      </c>
      <c r="S33" s="221" t="str">
        <f>IF('1º P'!AB34="","",'1º P'!AB34)</f>
        <v/>
      </c>
      <c r="T33" s="222" t="str">
        <f>IF('2º P'!AB34="","",'2º P'!AB34)</f>
        <v/>
      </c>
      <c r="U33" s="222" t="str">
        <f>IF('3º P'!AB34="","",'3º P'!AB34)</f>
        <v/>
      </c>
      <c r="V33" s="223" t="str">
        <f>IF('4º P'!AB34="","",'4º P'!AB34)</f>
        <v/>
      </c>
      <c r="W33" s="238" t="str">
        <f>IF('1º P'!C$10="","",IF(F33=0,"",F33))</f>
        <v>A</v>
      </c>
      <c r="X33" s="239" t="str">
        <f>IF('1º P'!J$10="","",IF(J33=0,"",J33))</f>
        <v>A</v>
      </c>
      <c r="Y33" s="239" t="str">
        <f>IF('1º P'!P$10="","",IF(N33="","",N33))</f>
        <v/>
      </c>
      <c r="Z33" s="239" t="str">
        <f>IF('1º P'!U$10="","",IF(R33=0,"",R33))</f>
        <v/>
      </c>
      <c r="AA33" s="240" t="str">
        <f>IF('1º P'!Z$10="","",IF(V33=0,"",V33))</f>
        <v/>
      </c>
      <c r="AB33" s="216" t="s">
        <v>32</v>
      </c>
    </row>
    <row r="34" spans="1:28" ht="15" customHeight="1" x14ac:dyDescent="0.25">
      <c r="A34" s="210">
        <v>24</v>
      </c>
      <c r="B34" s="211" t="str">
        <f>IF('1º P'!B35="","",'1º P'!B35)</f>
        <v>Quispe Chambilla, Josselin Brizeth</v>
      </c>
      <c r="C34" s="221" t="str">
        <f>IF('1º P'!I35="","",'1º P'!I35)</f>
        <v/>
      </c>
      <c r="D34" s="222" t="str">
        <f>IF('2º P'!I35="","",'2º P'!I35)</f>
        <v>A</v>
      </c>
      <c r="E34" s="222" t="str">
        <f>IF('3º P'!I35="","",'3º P'!I35)</f>
        <v>A</v>
      </c>
      <c r="F34" s="223" t="str">
        <f>IF('4º P'!I35="","",'4º P'!I35)</f>
        <v>A</v>
      </c>
      <c r="G34" s="221" t="str">
        <f>IF('1º P'!O35="","",'1º P'!O35)</f>
        <v/>
      </c>
      <c r="H34" s="222" t="str">
        <f>IF('2º P'!O35="","",'2º P'!O35)</f>
        <v>A</v>
      </c>
      <c r="I34" s="222" t="str">
        <f>IF('3º P'!O35="","",'3º P'!O35)</f>
        <v>A</v>
      </c>
      <c r="J34" s="223" t="str">
        <f>IF('4º P'!O35="","",'4º P'!O35)</f>
        <v>A</v>
      </c>
      <c r="K34" s="221" t="str">
        <f>IF('1º P'!T35="","",'1º P'!T35)</f>
        <v/>
      </c>
      <c r="L34" s="222" t="str">
        <f>IF('2º P'!T35="","",'2º P'!T35)</f>
        <v/>
      </c>
      <c r="M34" s="222" t="str">
        <f>IF('3º P'!T35="","",'3º P'!T35)</f>
        <v/>
      </c>
      <c r="N34" s="223" t="str">
        <f>IF('4º P'!T35="","",'4º P'!T35)</f>
        <v/>
      </c>
      <c r="O34" s="221" t="str">
        <f>IF('1º P'!Y35="","",'1º P'!Y35)</f>
        <v/>
      </c>
      <c r="P34" s="222" t="str">
        <f>IF('2º P'!Y35="","",'2º P'!Y35)</f>
        <v/>
      </c>
      <c r="Q34" s="222" t="str">
        <f>IF('3º P'!Y35="","",'3º P'!Y35)</f>
        <v/>
      </c>
      <c r="R34" s="223" t="str">
        <f>IF('4º P'!Y35="","",'4º P'!Y35)</f>
        <v/>
      </c>
      <c r="S34" s="221" t="str">
        <f>IF('1º P'!AB35="","",'1º P'!AB35)</f>
        <v/>
      </c>
      <c r="T34" s="222" t="str">
        <f>IF('2º P'!AB35="","",'2º P'!AB35)</f>
        <v/>
      </c>
      <c r="U34" s="222" t="str">
        <f>IF('3º P'!AB35="","",'3º P'!AB35)</f>
        <v/>
      </c>
      <c r="V34" s="223" t="str">
        <f>IF('4º P'!AB35="","",'4º P'!AB35)</f>
        <v/>
      </c>
      <c r="W34" s="238" t="str">
        <f>IF('1º P'!C$10="","",IF(F34=0,"",F34))</f>
        <v>A</v>
      </c>
      <c r="X34" s="239" t="str">
        <f>IF('1º P'!J$10="","",IF(J34=0,"",J34))</f>
        <v>A</v>
      </c>
      <c r="Y34" s="239" t="str">
        <f>IF('1º P'!P$10="","",IF(N34="","",N34))</f>
        <v/>
      </c>
      <c r="Z34" s="239" t="str">
        <f>IF('1º P'!U$10="","",IF(R34=0,"",R34))</f>
        <v/>
      </c>
      <c r="AA34" s="240" t="str">
        <f>IF('1º P'!Z$10="","",IF(V34=0,"",V34))</f>
        <v/>
      </c>
      <c r="AB34" s="216" t="s">
        <v>11</v>
      </c>
    </row>
    <row r="35" spans="1:28" ht="15" customHeight="1" x14ac:dyDescent="0.25">
      <c r="A35" s="210">
        <v>25</v>
      </c>
      <c r="B35" s="211" t="str">
        <f>IF('1º P'!B36="","",'1º P'!B36)</f>
        <v>Ramos Anhuamán, Valia Danitza</v>
      </c>
      <c r="C35" s="221" t="str">
        <f>IF('1º P'!I36="","",'1º P'!I36)</f>
        <v/>
      </c>
      <c r="D35" s="222" t="str">
        <f>IF('2º P'!I36="","",'2º P'!I36)</f>
        <v>A</v>
      </c>
      <c r="E35" s="222" t="str">
        <f>IF('3º P'!I36="","",'3º P'!I36)</f>
        <v>A</v>
      </c>
      <c r="F35" s="223" t="str">
        <f>IF('4º P'!I36="","",'4º P'!I36)</f>
        <v>A</v>
      </c>
      <c r="G35" s="221" t="str">
        <f>IF('1º P'!O36="","",'1º P'!O36)</f>
        <v/>
      </c>
      <c r="H35" s="222" t="str">
        <f>IF('2º P'!O36="","",'2º P'!O36)</f>
        <v>A</v>
      </c>
      <c r="I35" s="222" t="str">
        <f>IF('3º P'!O36="","",'3º P'!O36)</f>
        <v>A</v>
      </c>
      <c r="J35" s="223" t="str">
        <f>IF('4º P'!O36="","",'4º P'!O36)</f>
        <v>A</v>
      </c>
      <c r="K35" s="221" t="str">
        <f>IF('1º P'!T36="","",'1º P'!T36)</f>
        <v/>
      </c>
      <c r="L35" s="222" t="str">
        <f>IF('2º P'!T36="","",'2º P'!T36)</f>
        <v/>
      </c>
      <c r="M35" s="222" t="str">
        <f>IF('3º P'!T36="","",'3º P'!T36)</f>
        <v/>
      </c>
      <c r="N35" s="223" t="str">
        <f>IF('4º P'!T36="","",'4º P'!T36)</f>
        <v/>
      </c>
      <c r="O35" s="221" t="str">
        <f>IF('1º P'!Y36="","",'1º P'!Y36)</f>
        <v/>
      </c>
      <c r="P35" s="222" t="str">
        <f>IF('2º P'!Y36="","",'2º P'!Y36)</f>
        <v/>
      </c>
      <c r="Q35" s="222" t="str">
        <f>IF('3º P'!Y36="","",'3º P'!Y36)</f>
        <v/>
      </c>
      <c r="R35" s="223" t="str">
        <f>IF('4º P'!Y36="","",'4º P'!Y36)</f>
        <v/>
      </c>
      <c r="S35" s="221" t="str">
        <f>IF('1º P'!AB36="","",'1º P'!AB36)</f>
        <v/>
      </c>
      <c r="T35" s="222" t="str">
        <f>IF('2º P'!AB36="","",'2º P'!AB36)</f>
        <v/>
      </c>
      <c r="U35" s="222" t="str">
        <f>IF('3º P'!AB36="","",'3º P'!AB36)</f>
        <v/>
      </c>
      <c r="V35" s="223" t="str">
        <f>IF('4º P'!AB36="","",'4º P'!AB36)</f>
        <v/>
      </c>
      <c r="W35" s="238" t="str">
        <f>IF('1º P'!C$10="","",IF(F35=0,"",F35))</f>
        <v>A</v>
      </c>
      <c r="X35" s="239" t="str">
        <f>IF('1º P'!J$10="","",IF(J35=0,"",J35))</f>
        <v>A</v>
      </c>
      <c r="Y35" s="239" t="str">
        <f>IF('1º P'!P$10="","",IF(N35="","",N35))</f>
        <v/>
      </c>
      <c r="Z35" s="239" t="str">
        <f>IF('1º P'!U$10="","",IF(R35=0,"",R35))</f>
        <v/>
      </c>
      <c r="AA35" s="240" t="str">
        <f>IF('1º P'!Z$10="","",IF(V35=0,"",V35))</f>
        <v/>
      </c>
      <c r="AB35" s="216" t="s">
        <v>11</v>
      </c>
    </row>
    <row r="36" spans="1:28" ht="15" customHeight="1" x14ac:dyDescent="0.25">
      <c r="A36" s="210">
        <v>26</v>
      </c>
      <c r="B36" s="211" t="str">
        <f>IF('1º P'!B37="","",'1º P'!B37)</f>
        <v>Ticona Gómez , Elizabeth Milagros</v>
      </c>
      <c r="C36" s="221" t="str">
        <f>IF('1º P'!I37="","",'1º P'!I37)</f>
        <v/>
      </c>
      <c r="D36" s="222" t="str">
        <f>IF('2º P'!I37="","",'2º P'!I37)</f>
        <v>A</v>
      </c>
      <c r="E36" s="222" t="str">
        <f>IF('3º P'!I37="","",'3º P'!I37)</f>
        <v>A</v>
      </c>
      <c r="F36" s="223" t="str">
        <f>IF('4º P'!I37="","",'4º P'!I37)</f>
        <v>A</v>
      </c>
      <c r="G36" s="221" t="str">
        <f>IF('1º P'!O37="","",'1º P'!O37)</f>
        <v/>
      </c>
      <c r="H36" s="222" t="str">
        <f>IF('2º P'!O37="","",'2º P'!O37)</f>
        <v>A</v>
      </c>
      <c r="I36" s="222" t="str">
        <f>IF('3º P'!O37="","",'3º P'!O37)</f>
        <v>A</v>
      </c>
      <c r="J36" s="223" t="str">
        <f>IF('4º P'!O37="","",'4º P'!O37)</f>
        <v>A</v>
      </c>
      <c r="K36" s="221" t="str">
        <f>IF('1º P'!T37="","",'1º P'!T37)</f>
        <v/>
      </c>
      <c r="L36" s="222" t="str">
        <f>IF('2º P'!T37="","",'2º P'!T37)</f>
        <v/>
      </c>
      <c r="M36" s="222" t="str">
        <f>IF('3º P'!T37="","",'3º P'!T37)</f>
        <v/>
      </c>
      <c r="N36" s="223" t="str">
        <f>IF('4º P'!T37="","",'4º P'!T37)</f>
        <v/>
      </c>
      <c r="O36" s="221" t="str">
        <f>IF('1º P'!Y37="","",'1º P'!Y37)</f>
        <v/>
      </c>
      <c r="P36" s="222" t="str">
        <f>IF('2º P'!Y37="","",'2º P'!Y37)</f>
        <v/>
      </c>
      <c r="Q36" s="222" t="str">
        <f>IF('3º P'!Y37="","",'3º P'!Y37)</f>
        <v/>
      </c>
      <c r="R36" s="223" t="str">
        <f>IF('4º P'!Y37="","",'4º P'!Y37)</f>
        <v/>
      </c>
      <c r="S36" s="221" t="str">
        <f>IF('1º P'!AB37="","",'1º P'!AB37)</f>
        <v/>
      </c>
      <c r="T36" s="222" t="str">
        <f>IF('2º P'!AB37="","",'2º P'!AB37)</f>
        <v/>
      </c>
      <c r="U36" s="222" t="str">
        <f>IF('3º P'!AB37="","",'3º P'!AB37)</f>
        <v/>
      </c>
      <c r="V36" s="223" t="str">
        <f>IF('4º P'!AB37="","",'4º P'!AB37)</f>
        <v/>
      </c>
      <c r="W36" s="238" t="str">
        <f>IF('1º P'!C$10="","",IF(F36=0,"",F36))</f>
        <v>A</v>
      </c>
      <c r="X36" s="239" t="str">
        <f>IF('1º P'!J$10="","",IF(J36=0,"",J36))</f>
        <v>A</v>
      </c>
      <c r="Y36" s="239" t="str">
        <f>IF('1º P'!P$10="","",IF(N36="","",N36))</f>
        <v/>
      </c>
      <c r="Z36" s="239" t="str">
        <f>IF('1º P'!U$10="","",IF(R36=0,"",R36))</f>
        <v/>
      </c>
      <c r="AA36" s="240" t="str">
        <f>IF('1º P'!Z$10="","",IF(V36=0,"",V36))</f>
        <v/>
      </c>
      <c r="AB36" s="216" t="s">
        <v>11</v>
      </c>
    </row>
    <row r="37" spans="1:28" ht="15" customHeight="1" x14ac:dyDescent="0.25">
      <c r="A37" s="210">
        <v>27</v>
      </c>
      <c r="B37" s="211" t="str">
        <f>IF('1º P'!B38="","",'1º P'!B38)</f>
        <v>Toala Ginéz , Flor Lucero</v>
      </c>
      <c r="C37" s="221" t="str">
        <f>IF('1º P'!I38="","",'1º P'!I38)</f>
        <v/>
      </c>
      <c r="D37" s="222" t="str">
        <f>IF('2º P'!I38="","",'2º P'!I38)</f>
        <v>A</v>
      </c>
      <c r="E37" s="222" t="str">
        <f>IF('3º P'!I38="","",'3º P'!I38)</f>
        <v>A</v>
      </c>
      <c r="F37" s="223" t="str">
        <f>IF('4º P'!I38="","",'4º P'!I38)</f>
        <v>A</v>
      </c>
      <c r="G37" s="221" t="str">
        <f>IF('1º P'!O38="","",'1º P'!O38)</f>
        <v/>
      </c>
      <c r="H37" s="222" t="str">
        <f>IF('2º P'!O38="","",'2º P'!O38)</f>
        <v>A</v>
      </c>
      <c r="I37" s="222" t="str">
        <f>IF('3º P'!O38="","",'3º P'!O38)</f>
        <v>A</v>
      </c>
      <c r="J37" s="223" t="str">
        <f>IF('4º P'!O38="","",'4º P'!O38)</f>
        <v>A</v>
      </c>
      <c r="K37" s="221" t="str">
        <f>IF('1º P'!T38="","",'1º P'!T38)</f>
        <v/>
      </c>
      <c r="L37" s="222" t="str">
        <f>IF('2º P'!T38="","",'2º P'!T38)</f>
        <v/>
      </c>
      <c r="M37" s="222" t="str">
        <f>IF('3º P'!T38="","",'3º P'!T38)</f>
        <v/>
      </c>
      <c r="N37" s="223" t="str">
        <f>IF('4º P'!T38="","",'4º P'!T38)</f>
        <v/>
      </c>
      <c r="O37" s="221" t="str">
        <f>IF('1º P'!Y38="","",'1º P'!Y38)</f>
        <v/>
      </c>
      <c r="P37" s="222" t="str">
        <f>IF('2º P'!Y38="","",'2º P'!Y38)</f>
        <v/>
      </c>
      <c r="Q37" s="222" t="str">
        <f>IF('3º P'!Y38="","",'3º P'!Y38)</f>
        <v/>
      </c>
      <c r="R37" s="223" t="str">
        <f>IF('4º P'!Y38="","",'4º P'!Y38)</f>
        <v/>
      </c>
      <c r="S37" s="221" t="str">
        <f>IF('1º P'!AB38="","",'1º P'!AB38)</f>
        <v/>
      </c>
      <c r="T37" s="222" t="str">
        <f>IF('2º P'!AB38="","",'2º P'!AB38)</f>
        <v/>
      </c>
      <c r="U37" s="222" t="str">
        <f>IF('3º P'!AB38="","",'3º P'!AB38)</f>
        <v/>
      </c>
      <c r="V37" s="223" t="str">
        <f>IF('4º P'!AB38="","",'4º P'!AB38)</f>
        <v/>
      </c>
      <c r="W37" s="238" t="str">
        <f>IF('1º P'!C$10="","",IF(F37=0,"",F37))</f>
        <v>A</v>
      </c>
      <c r="X37" s="239" t="str">
        <f>IF('1º P'!J$10="","",IF(J37=0,"",J37))</f>
        <v>A</v>
      </c>
      <c r="Y37" s="239" t="str">
        <f>IF('1º P'!P$10="","",IF(N37="","",N37))</f>
        <v/>
      </c>
      <c r="Z37" s="239" t="str">
        <f>IF('1º P'!U$10="","",IF(R37=0,"",R37))</f>
        <v/>
      </c>
      <c r="AA37" s="240" t="str">
        <f>IF('1º P'!Z$10="","",IF(V37=0,"",V37))</f>
        <v/>
      </c>
      <c r="AB37" s="216" t="s">
        <v>11</v>
      </c>
    </row>
    <row r="38" spans="1:28" ht="15" customHeight="1" x14ac:dyDescent="0.25">
      <c r="A38" s="210">
        <v>28</v>
      </c>
      <c r="B38" s="211" t="str">
        <f>IF('1º P'!B39="","",'1º P'!B39)</f>
        <v>Velarde Flores , Milagros  del Rosario</v>
      </c>
      <c r="C38" s="221" t="str">
        <f>IF('1º P'!I39="","",'1º P'!I39)</f>
        <v/>
      </c>
      <c r="D38" s="222" t="str">
        <f>IF('2º P'!I39="","",'2º P'!I39)</f>
        <v>A</v>
      </c>
      <c r="E38" s="222" t="str">
        <f>IF('3º P'!I39="","",'3º P'!I39)</f>
        <v>A</v>
      </c>
      <c r="F38" s="223" t="str">
        <f>IF('4º P'!I39="","",'4º P'!I39)</f>
        <v>A</v>
      </c>
      <c r="G38" s="221" t="str">
        <f>IF('1º P'!O39="","",'1º P'!O39)</f>
        <v/>
      </c>
      <c r="H38" s="222" t="str">
        <f>IF('2º P'!O39="","",'2º P'!O39)</f>
        <v>A</v>
      </c>
      <c r="I38" s="222" t="str">
        <f>IF('3º P'!O39="","",'3º P'!O39)</f>
        <v>A</v>
      </c>
      <c r="J38" s="223" t="str">
        <f>IF('4º P'!O39="","",'4º P'!O39)</f>
        <v>A</v>
      </c>
      <c r="K38" s="221" t="str">
        <f>IF('1º P'!T39="","",'1º P'!T39)</f>
        <v/>
      </c>
      <c r="L38" s="222" t="str">
        <f>IF('2º P'!T39="","",'2º P'!T39)</f>
        <v/>
      </c>
      <c r="M38" s="222" t="str">
        <f>IF('3º P'!T39="","",'3º P'!T39)</f>
        <v/>
      </c>
      <c r="N38" s="223" t="str">
        <f>IF('4º P'!T39="","",'4º P'!T39)</f>
        <v/>
      </c>
      <c r="O38" s="221" t="str">
        <f>IF('1º P'!Y39="","",'1º P'!Y39)</f>
        <v/>
      </c>
      <c r="P38" s="222" t="str">
        <f>IF('2º P'!Y39="","",'2º P'!Y39)</f>
        <v/>
      </c>
      <c r="Q38" s="222" t="str">
        <f>IF('3º P'!Y39="","",'3º P'!Y39)</f>
        <v/>
      </c>
      <c r="R38" s="223" t="str">
        <f>IF('4º P'!Y39="","",'4º P'!Y39)</f>
        <v/>
      </c>
      <c r="S38" s="221" t="str">
        <f>IF('1º P'!AB39="","",'1º P'!AB39)</f>
        <v/>
      </c>
      <c r="T38" s="222" t="str">
        <f>IF('2º P'!AB39="","",'2º P'!AB39)</f>
        <v/>
      </c>
      <c r="U38" s="222" t="str">
        <f>IF('3º P'!AB39="","",'3º P'!AB39)</f>
        <v/>
      </c>
      <c r="V38" s="223" t="str">
        <f>IF('4º P'!AB39="","",'4º P'!AB39)</f>
        <v/>
      </c>
      <c r="W38" s="238" t="str">
        <f>IF('1º P'!C$10="","",IF(F38=0,"",F38))</f>
        <v>A</v>
      </c>
      <c r="X38" s="239" t="str">
        <f>IF('1º P'!J$10="","",IF(J38=0,"",J38))</f>
        <v>A</v>
      </c>
      <c r="Y38" s="239" t="str">
        <f>IF('1º P'!P$10="","",IF(N38="","",N38))</f>
        <v/>
      </c>
      <c r="Z38" s="239" t="str">
        <f>IF('1º P'!U$10="","",IF(R38=0,"",R38))</f>
        <v/>
      </c>
      <c r="AA38" s="240" t="str">
        <f>IF('1º P'!Z$10="","",IF(V38=0,"",V38))</f>
        <v/>
      </c>
      <c r="AB38" s="216" t="s">
        <v>11</v>
      </c>
    </row>
    <row r="39" spans="1:28" ht="15" customHeight="1" x14ac:dyDescent="0.25">
      <c r="A39" s="210">
        <v>29</v>
      </c>
      <c r="B39" s="211" t="str">
        <f>IF('1º P'!B40="","",'1º P'!B40)</f>
        <v>Vilca Machaca, Milagros Diana</v>
      </c>
      <c r="C39" s="221" t="str">
        <f>IF('1º P'!I40="","",'1º P'!I40)</f>
        <v/>
      </c>
      <c r="D39" s="222" t="str">
        <f>IF('2º P'!I40="","",'2º P'!I40)</f>
        <v>A</v>
      </c>
      <c r="E39" s="222" t="str">
        <f>IF('3º P'!I40="","",'3º P'!I40)</f>
        <v>A</v>
      </c>
      <c r="F39" s="223" t="str">
        <f>IF('4º P'!I40="","",'4º P'!I40)</f>
        <v>A</v>
      </c>
      <c r="G39" s="221" t="str">
        <f>IF('1º P'!O40="","",'1º P'!O40)</f>
        <v/>
      </c>
      <c r="H39" s="222" t="str">
        <f>IF('2º P'!O40="","",'2º P'!O40)</f>
        <v>A</v>
      </c>
      <c r="I39" s="222" t="str">
        <f>IF('3º P'!O40="","",'3º P'!O40)</f>
        <v>A</v>
      </c>
      <c r="J39" s="223" t="str">
        <f>IF('4º P'!O40="","",'4º P'!O40)</f>
        <v>A</v>
      </c>
      <c r="K39" s="221" t="str">
        <f>IF('1º P'!T40="","",'1º P'!T40)</f>
        <v/>
      </c>
      <c r="L39" s="222" t="str">
        <f>IF('2º P'!T40="","",'2º P'!T40)</f>
        <v/>
      </c>
      <c r="M39" s="222" t="str">
        <f>IF('3º P'!T40="","",'3º P'!T40)</f>
        <v/>
      </c>
      <c r="N39" s="223" t="str">
        <f>IF('4º P'!T40="","",'4º P'!T40)</f>
        <v/>
      </c>
      <c r="O39" s="221" t="str">
        <f>IF('1º P'!Y40="","",'1º P'!Y40)</f>
        <v/>
      </c>
      <c r="P39" s="222" t="str">
        <f>IF('2º P'!Y40="","",'2º P'!Y40)</f>
        <v/>
      </c>
      <c r="Q39" s="222" t="str">
        <f>IF('3º P'!Y40="","",'3º P'!Y40)</f>
        <v/>
      </c>
      <c r="R39" s="223" t="str">
        <f>IF('4º P'!Y40="","",'4º P'!Y40)</f>
        <v/>
      </c>
      <c r="S39" s="221" t="str">
        <f>IF('1º P'!AB40="","",'1º P'!AB40)</f>
        <v/>
      </c>
      <c r="T39" s="222" t="str">
        <f>IF('2º P'!AB40="","",'2º P'!AB40)</f>
        <v/>
      </c>
      <c r="U39" s="222" t="str">
        <f>IF('3º P'!AB40="","",'3º P'!AB40)</f>
        <v/>
      </c>
      <c r="V39" s="223" t="str">
        <f>IF('4º P'!AB40="","",'4º P'!AB40)</f>
        <v/>
      </c>
      <c r="W39" s="238" t="str">
        <f>IF('1º P'!C$10="","",IF(F39=0,"",F39))</f>
        <v>A</v>
      </c>
      <c r="X39" s="239" t="str">
        <f>IF('1º P'!J$10="","",IF(J39=0,"",J39))</f>
        <v>A</v>
      </c>
      <c r="Y39" s="239" t="str">
        <f>IF('1º P'!P$10="","",IF(N39="","",N39))</f>
        <v/>
      </c>
      <c r="Z39" s="239" t="str">
        <f>IF('1º P'!U$10="","",IF(R39=0,"",R39))</f>
        <v/>
      </c>
      <c r="AA39" s="240" t="str">
        <f>IF('1º P'!Z$10="","",IF(V39=0,"",V39))</f>
        <v/>
      </c>
      <c r="AB39" s="216"/>
    </row>
    <row r="40" spans="1:28" ht="15" customHeight="1" x14ac:dyDescent="0.25">
      <c r="A40" s="210">
        <v>30</v>
      </c>
      <c r="B40" s="211" t="str">
        <f>IF('1º P'!B41="","",'1º P'!B41)</f>
        <v/>
      </c>
      <c r="C40" s="221" t="str">
        <f>IF('1º P'!I41="","",'1º P'!I41)</f>
        <v/>
      </c>
      <c r="D40" s="222" t="str">
        <f>IF('2º P'!I41="","",'2º P'!I41)</f>
        <v/>
      </c>
      <c r="E40" s="222" t="str">
        <f>IF('3º P'!I41="","",'3º P'!I41)</f>
        <v/>
      </c>
      <c r="F40" s="223" t="str">
        <f>IF('4º P'!I41="","",'4º P'!I41)</f>
        <v/>
      </c>
      <c r="G40" s="221" t="str">
        <f>IF('1º P'!O41="","",'1º P'!O41)</f>
        <v/>
      </c>
      <c r="H40" s="222" t="str">
        <f>IF('2º P'!O41="","",'2º P'!O41)</f>
        <v/>
      </c>
      <c r="I40" s="222" t="str">
        <f>IF('3º P'!O41="","",'3º P'!O41)</f>
        <v/>
      </c>
      <c r="J40" s="223" t="str">
        <f>IF('4º P'!O41="","",'4º P'!O41)</f>
        <v/>
      </c>
      <c r="K40" s="221" t="str">
        <f>IF('1º P'!T41="","",'1º P'!T41)</f>
        <v/>
      </c>
      <c r="L40" s="222" t="str">
        <f>IF('2º P'!T41="","",'2º P'!T41)</f>
        <v/>
      </c>
      <c r="M40" s="222" t="str">
        <f>IF('3º P'!T41="","",'3º P'!T41)</f>
        <v/>
      </c>
      <c r="N40" s="223" t="str">
        <f>IF('4º P'!T41="","",'4º P'!T41)</f>
        <v/>
      </c>
      <c r="O40" s="221" t="str">
        <f>IF('1º P'!Y41="","",'1º P'!Y41)</f>
        <v/>
      </c>
      <c r="P40" s="222" t="str">
        <f>IF('2º P'!Y41="","",'2º P'!Y41)</f>
        <v/>
      </c>
      <c r="Q40" s="222" t="str">
        <f>IF('3º P'!Y41="","",'3º P'!Y41)</f>
        <v/>
      </c>
      <c r="R40" s="223" t="str">
        <f>IF('4º P'!Y41="","",'4º P'!Y41)</f>
        <v/>
      </c>
      <c r="S40" s="221" t="str">
        <f>IF('1º P'!AB41="","",'1º P'!AB41)</f>
        <v/>
      </c>
      <c r="T40" s="222" t="str">
        <f>IF('2º P'!AB41="","",'2º P'!AB41)</f>
        <v/>
      </c>
      <c r="U40" s="222" t="str">
        <f>IF('3º P'!AB41="","",'3º P'!AB41)</f>
        <v/>
      </c>
      <c r="V40" s="223" t="str">
        <f>IF('4º P'!AB41="","",'4º P'!AB41)</f>
        <v/>
      </c>
      <c r="W40" s="238" t="str">
        <f>IF('1º P'!C$10="","",IF(F40=0,"",F40))</f>
        <v/>
      </c>
      <c r="X40" s="239" t="str">
        <f>IF('1º P'!J$10="","",IF(J40=0,"",J40))</f>
        <v/>
      </c>
      <c r="Y40" s="239" t="str">
        <f>IF('1º P'!P$10="","",IF(N40="","",N40))</f>
        <v/>
      </c>
      <c r="Z40" s="239" t="str">
        <f>IF('1º P'!U$10="","",IF(R40=0,"",R40))</f>
        <v/>
      </c>
      <c r="AA40" s="240" t="str">
        <f>IF('1º P'!Z$10="","",IF(V40=0,"",V40))</f>
        <v/>
      </c>
      <c r="AB40" s="216"/>
    </row>
    <row r="41" spans="1:28" ht="15" customHeight="1" x14ac:dyDescent="0.25">
      <c r="A41" s="210">
        <v>31</v>
      </c>
      <c r="B41" s="211" t="str">
        <f>IF('1º P'!B42="","",'1º P'!B42)</f>
        <v/>
      </c>
      <c r="C41" s="221" t="str">
        <f>IF('1º P'!I42="","",'1º P'!I42)</f>
        <v/>
      </c>
      <c r="D41" s="222" t="str">
        <f>IF('2º P'!I42="","",'2º P'!I42)</f>
        <v/>
      </c>
      <c r="E41" s="222" t="str">
        <f>IF('3º P'!I42="","",'3º P'!I42)</f>
        <v/>
      </c>
      <c r="F41" s="223" t="str">
        <f>IF('4º P'!I42="","",'4º P'!I42)</f>
        <v/>
      </c>
      <c r="G41" s="221" t="str">
        <f>IF('1º P'!O42="","",'1º P'!O42)</f>
        <v/>
      </c>
      <c r="H41" s="222" t="str">
        <f>IF('2º P'!O42="","",'2º P'!O42)</f>
        <v/>
      </c>
      <c r="I41" s="222" t="str">
        <f>IF('3º P'!O42="","",'3º P'!O42)</f>
        <v/>
      </c>
      <c r="J41" s="223" t="str">
        <f>IF('4º P'!O42="","",'4º P'!O42)</f>
        <v/>
      </c>
      <c r="K41" s="221" t="str">
        <f>IF('1º P'!T42="","",'1º P'!T42)</f>
        <v/>
      </c>
      <c r="L41" s="222" t="str">
        <f>IF('2º P'!T42="","",'2º P'!T42)</f>
        <v/>
      </c>
      <c r="M41" s="222" t="str">
        <f>IF('3º P'!T42="","",'3º P'!T42)</f>
        <v/>
      </c>
      <c r="N41" s="223" t="str">
        <f>IF('4º P'!T42="","",'4º P'!T42)</f>
        <v/>
      </c>
      <c r="O41" s="221" t="str">
        <f>IF('1º P'!Y42="","",'1º P'!Y42)</f>
        <v/>
      </c>
      <c r="P41" s="222" t="str">
        <f>IF('2º P'!Y42="","",'2º P'!Y42)</f>
        <v/>
      </c>
      <c r="Q41" s="222" t="str">
        <f>IF('3º P'!Y42="","",'3º P'!Y42)</f>
        <v/>
      </c>
      <c r="R41" s="223" t="str">
        <f>IF('4º P'!Y42="","",'4º P'!Y42)</f>
        <v/>
      </c>
      <c r="S41" s="221" t="str">
        <f>IF('1º P'!AB42="","",'1º P'!AB42)</f>
        <v/>
      </c>
      <c r="T41" s="222" t="str">
        <f>IF('2º P'!AB42="","",'2º P'!AB42)</f>
        <v/>
      </c>
      <c r="U41" s="222" t="str">
        <f>IF('3º P'!AB42="","",'3º P'!AB42)</f>
        <v/>
      </c>
      <c r="V41" s="223" t="str">
        <f>IF('4º P'!AB42="","",'4º P'!AB42)</f>
        <v/>
      </c>
      <c r="W41" s="238" t="str">
        <f>IF('1º P'!C$10="","",IF(F41=0,"",F41))</f>
        <v/>
      </c>
      <c r="X41" s="239" t="str">
        <f>IF('1º P'!J$10="","",IF(J41=0,"",J41))</f>
        <v/>
      </c>
      <c r="Y41" s="239" t="str">
        <f>IF('1º P'!P$10="","",IF(N41="","",N41))</f>
        <v/>
      </c>
      <c r="Z41" s="239" t="str">
        <f>IF('1º P'!U$10="","",IF(R41=0,"",R41))</f>
        <v/>
      </c>
      <c r="AA41" s="240" t="str">
        <f>IF('1º P'!Z$10="","",IF(V41=0,"",V41))</f>
        <v/>
      </c>
      <c r="AB41" s="216"/>
    </row>
    <row r="42" spans="1:28" ht="15" customHeight="1" x14ac:dyDescent="0.25">
      <c r="A42" s="210">
        <v>32</v>
      </c>
      <c r="B42" s="211" t="str">
        <f>IF('1º P'!B43="","",'1º P'!B43)</f>
        <v/>
      </c>
      <c r="C42" s="221" t="str">
        <f>IF('1º P'!I43="","",'1º P'!I43)</f>
        <v/>
      </c>
      <c r="D42" s="222" t="str">
        <f>IF('2º P'!I43="","",'2º P'!I43)</f>
        <v/>
      </c>
      <c r="E42" s="222" t="str">
        <f>IF('3º P'!I43="","",'3º P'!I43)</f>
        <v/>
      </c>
      <c r="F42" s="223" t="str">
        <f>IF('4º P'!I43="","",'4º P'!I43)</f>
        <v/>
      </c>
      <c r="G42" s="221" t="str">
        <f>IF('1º P'!O43="","",'1º P'!O43)</f>
        <v/>
      </c>
      <c r="H42" s="222" t="str">
        <f>IF('2º P'!O43="","",'2º P'!O43)</f>
        <v/>
      </c>
      <c r="I42" s="222" t="str">
        <f>IF('3º P'!O43="","",'3º P'!O43)</f>
        <v/>
      </c>
      <c r="J42" s="223" t="str">
        <f>IF('4º P'!O43="","",'4º P'!O43)</f>
        <v/>
      </c>
      <c r="K42" s="221" t="str">
        <f>IF('1º P'!T43="","",'1º P'!T43)</f>
        <v/>
      </c>
      <c r="L42" s="222" t="str">
        <f>IF('2º P'!T43="","",'2º P'!T43)</f>
        <v/>
      </c>
      <c r="M42" s="222" t="str">
        <f>IF('3º P'!T43="","",'3º P'!T43)</f>
        <v/>
      </c>
      <c r="N42" s="223" t="str">
        <f>IF('4º P'!T43="","",'4º P'!T43)</f>
        <v/>
      </c>
      <c r="O42" s="221" t="str">
        <f>IF('1º P'!Y43="","",'1º P'!Y43)</f>
        <v/>
      </c>
      <c r="P42" s="222" t="str">
        <f>IF('2º P'!Y43="","",'2º P'!Y43)</f>
        <v/>
      </c>
      <c r="Q42" s="222" t="str">
        <f>IF('3º P'!Y43="","",'3º P'!Y43)</f>
        <v/>
      </c>
      <c r="R42" s="223" t="str">
        <f>IF('4º P'!Y43="","",'4º P'!Y43)</f>
        <v/>
      </c>
      <c r="S42" s="221" t="str">
        <f>IF('1º P'!AB43="","",'1º P'!AB43)</f>
        <v/>
      </c>
      <c r="T42" s="222" t="str">
        <f>IF('2º P'!AB43="","",'2º P'!AB43)</f>
        <v/>
      </c>
      <c r="U42" s="222" t="str">
        <f>IF('3º P'!AB43="","",'3º P'!AB43)</f>
        <v/>
      </c>
      <c r="V42" s="223" t="str">
        <f>IF('4º P'!AB43="","",'4º P'!AB43)</f>
        <v/>
      </c>
      <c r="W42" s="238" t="str">
        <f>IF('1º P'!C$10="","",IF(F42=0,"",F42))</f>
        <v/>
      </c>
      <c r="X42" s="239" t="str">
        <f>IF('1º P'!J$10="","",IF(J42=0,"",J42))</f>
        <v/>
      </c>
      <c r="Y42" s="239" t="str">
        <f>IF('1º P'!P$10="","",IF(N42="","",N42))</f>
        <v/>
      </c>
      <c r="Z42" s="239" t="str">
        <f>IF('1º P'!U$10="","",IF(R42=0,"",R42))</f>
        <v/>
      </c>
      <c r="AA42" s="240" t="str">
        <f>IF('1º P'!Z$10="","",IF(V42=0,"",V42))</f>
        <v/>
      </c>
      <c r="AB42" s="216"/>
    </row>
    <row r="43" spans="1:28" ht="15" customHeight="1" x14ac:dyDescent="0.25">
      <c r="A43" s="210">
        <v>33</v>
      </c>
      <c r="B43" s="211" t="str">
        <f>IF('1º P'!B44="","",'1º P'!B44)</f>
        <v/>
      </c>
      <c r="C43" s="221" t="str">
        <f>IF('1º P'!I44="","",'1º P'!I44)</f>
        <v/>
      </c>
      <c r="D43" s="222" t="str">
        <f>IF('2º P'!I44="","",'2º P'!I44)</f>
        <v/>
      </c>
      <c r="E43" s="222" t="str">
        <f>IF('3º P'!I44="","",'3º P'!I44)</f>
        <v/>
      </c>
      <c r="F43" s="223" t="str">
        <f>IF('4º P'!I44="","",'4º P'!I44)</f>
        <v/>
      </c>
      <c r="G43" s="221" t="str">
        <f>IF('1º P'!O44="","",'1º P'!O44)</f>
        <v/>
      </c>
      <c r="H43" s="222" t="str">
        <f>IF('2º P'!O44="","",'2º P'!O44)</f>
        <v/>
      </c>
      <c r="I43" s="222" t="str">
        <f>IF('3º P'!O44="","",'3º P'!O44)</f>
        <v/>
      </c>
      <c r="J43" s="223" t="str">
        <f>IF('4º P'!O44="","",'4º P'!O44)</f>
        <v/>
      </c>
      <c r="K43" s="221" t="str">
        <f>IF('1º P'!T44="","",'1º P'!T44)</f>
        <v/>
      </c>
      <c r="L43" s="222" t="str">
        <f>IF('2º P'!T44="","",'2º P'!T44)</f>
        <v/>
      </c>
      <c r="M43" s="222" t="str">
        <f>IF('3º P'!T44="","",'3º P'!T44)</f>
        <v/>
      </c>
      <c r="N43" s="223" t="str">
        <f>IF('4º P'!T44="","",'4º P'!T44)</f>
        <v/>
      </c>
      <c r="O43" s="221" t="str">
        <f>IF('1º P'!Y44="","",'1º P'!Y44)</f>
        <v/>
      </c>
      <c r="P43" s="222" t="str">
        <f>IF('2º P'!Y44="","",'2º P'!Y44)</f>
        <v/>
      </c>
      <c r="Q43" s="222" t="str">
        <f>IF('3º P'!Y44="","",'3º P'!Y44)</f>
        <v/>
      </c>
      <c r="R43" s="223" t="str">
        <f>IF('4º P'!Y44="","",'4º P'!Y44)</f>
        <v/>
      </c>
      <c r="S43" s="221" t="str">
        <f>IF('1º P'!AB44="","",'1º P'!AB44)</f>
        <v/>
      </c>
      <c r="T43" s="222" t="str">
        <f>IF('2º P'!AB44="","",'2º P'!AB44)</f>
        <v/>
      </c>
      <c r="U43" s="222" t="str">
        <f>IF('3º P'!AB44="","",'3º P'!AB44)</f>
        <v/>
      </c>
      <c r="V43" s="223" t="str">
        <f>IF('4º P'!AB44="","",'4º P'!AB44)</f>
        <v/>
      </c>
      <c r="W43" s="238" t="str">
        <f>IF('1º P'!C$10="","",IF(F43=0,"",F43))</f>
        <v/>
      </c>
      <c r="X43" s="239" t="str">
        <f>IF('1º P'!J$10="","",IF(J43=0,"",J43))</f>
        <v/>
      </c>
      <c r="Y43" s="239" t="str">
        <f>IF('1º P'!P$10="","",IF(N43="","",N43))</f>
        <v/>
      </c>
      <c r="Z43" s="239" t="str">
        <f>IF('1º P'!U$10="","",IF(R43=0,"",R43))</f>
        <v/>
      </c>
      <c r="AA43" s="240" t="str">
        <f>IF('1º P'!Z$10="","",IF(V43=0,"",V43))</f>
        <v/>
      </c>
      <c r="AB43" s="216"/>
    </row>
    <row r="44" spans="1:28" ht="15" customHeight="1" x14ac:dyDescent="0.25">
      <c r="A44" s="210">
        <v>34</v>
      </c>
      <c r="B44" s="211" t="str">
        <f>IF('1º P'!B45="","",'1º P'!B45)</f>
        <v/>
      </c>
      <c r="C44" s="221" t="str">
        <f>IF('1º P'!I45="","",'1º P'!I45)</f>
        <v/>
      </c>
      <c r="D44" s="222" t="str">
        <f>IF('2º P'!I45="","",'2º P'!I45)</f>
        <v/>
      </c>
      <c r="E44" s="222" t="str">
        <f>IF('3º P'!I45="","",'3º P'!I45)</f>
        <v/>
      </c>
      <c r="F44" s="223" t="str">
        <f>IF('4º P'!I45="","",'4º P'!I45)</f>
        <v/>
      </c>
      <c r="G44" s="221" t="str">
        <f>IF('1º P'!O45="","",'1º P'!O45)</f>
        <v/>
      </c>
      <c r="H44" s="222" t="str">
        <f>IF('2º P'!O45="","",'2º P'!O45)</f>
        <v/>
      </c>
      <c r="I44" s="222" t="str">
        <f>IF('3º P'!O45="","",'3º P'!O45)</f>
        <v/>
      </c>
      <c r="J44" s="223" t="str">
        <f>IF('4º P'!O45="","",'4º P'!O45)</f>
        <v/>
      </c>
      <c r="K44" s="221" t="str">
        <f>IF('1º P'!T45="","",'1º P'!T45)</f>
        <v/>
      </c>
      <c r="L44" s="222" t="str">
        <f>IF('2º P'!T45="","",'2º P'!T45)</f>
        <v/>
      </c>
      <c r="M44" s="222" t="str">
        <f>IF('3º P'!T45="","",'3º P'!T45)</f>
        <v/>
      </c>
      <c r="N44" s="223" t="str">
        <f>IF('4º P'!T45="","",'4º P'!T45)</f>
        <v/>
      </c>
      <c r="O44" s="221" t="str">
        <f>IF('1º P'!Y45="","",'1º P'!Y45)</f>
        <v/>
      </c>
      <c r="P44" s="222" t="str">
        <f>IF('2º P'!Y45="","",'2º P'!Y45)</f>
        <v/>
      </c>
      <c r="Q44" s="222" t="str">
        <f>IF('3º P'!Y45="","",'3º P'!Y45)</f>
        <v/>
      </c>
      <c r="R44" s="223" t="str">
        <f>IF('4º P'!Y45="","",'4º P'!Y45)</f>
        <v/>
      </c>
      <c r="S44" s="221" t="str">
        <f>IF('1º P'!AB45="","",'1º P'!AB45)</f>
        <v/>
      </c>
      <c r="T44" s="222" t="str">
        <f>IF('2º P'!AB45="","",'2º P'!AB45)</f>
        <v/>
      </c>
      <c r="U44" s="222" t="str">
        <f>IF('3º P'!AB45="","",'3º P'!AB45)</f>
        <v/>
      </c>
      <c r="V44" s="223" t="str">
        <f>IF('4º P'!AB45="","",'4º P'!AB45)</f>
        <v/>
      </c>
      <c r="W44" s="238" t="str">
        <f>IF('1º P'!C$10="","",IF(F44=0,"",F44))</f>
        <v/>
      </c>
      <c r="X44" s="239" t="str">
        <f>IF('1º P'!J$10="","",IF(J44=0,"",J44))</f>
        <v/>
      </c>
      <c r="Y44" s="239" t="str">
        <f>IF('1º P'!P$10="","",IF(N44="","",N44))</f>
        <v/>
      </c>
      <c r="Z44" s="239" t="str">
        <f>IF('1º P'!U$10="","",IF(R44=0,"",R44))</f>
        <v/>
      </c>
      <c r="AA44" s="240" t="str">
        <f>IF('1º P'!Z$10="","",IF(V44=0,"",V44))</f>
        <v/>
      </c>
      <c r="AB44" s="216"/>
    </row>
    <row r="45" spans="1:28" ht="15" customHeight="1" x14ac:dyDescent="0.25">
      <c r="A45" s="210">
        <v>35</v>
      </c>
      <c r="B45" s="211" t="str">
        <f>IF('1º P'!B46="","",'1º P'!B46)</f>
        <v/>
      </c>
      <c r="C45" s="221" t="str">
        <f>IF('1º P'!I46="","",'1º P'!I46)</f>
        <v/>
      </c>
      <c r="D45" s="222" t="str">
        <f>IF('2º P'!I46="","",'2º P'!I46)</f>
        <v/>
      </c>
      <c r="E45" s="222" t="str">
        <f>IF('3º P'!I46="","",'3º P'!I46)</f>
        <v/>
      </c>
      <c r="F45" s="223" t="str">
        <f>IF('4º P'!I46="","",'4º P'!I46)</f>
        <v/>
      </c>
      <c r="G45" s="221" t="str">
        <f>IF('1º P'!O46="","",'1º P'!O46)</f>
        <v/>
      </c>
      <c r="H45" s="222" t="str">
        <f>IF('2º P'!O46="","",'2º P'!O46)</f>
        <v/>
      </c>
      <c r="I45" s="222" t="str">
        <f>IF('3º P'!O46="","",'3º P'!O46)</f>
        <v/>
      </c>
      <c r="J45" s="223" t="str">
        <f>IF('4º P'!O46="","",'4º P'!O46)</f>
        <v/>
      </c>
      <c r="K45" s="221" t="str">
        <f>IF('1º P'!T46="","",'1º P'!T46)</f>
        <v/>
      </c>
      <c r="L45" s="222" t="str">
        <f>IF('2º P'!T46="","",'2º P'!T46)</f>
        <v/>
      </c>
      <c r="M45" s="222" t="str">
        <f>IF('3º P'!T46="","",'3º P'!T46)</f>
        <v/>
      </c>
      <c r="N45" s="223" t="str">
        <f>IF('4º P'!T46="","",'4º P'!T46)</f>
        <v/>
      </c>
      <c r="O45" s="221" t="str">
        <f>IF('1º P'!Y46="","",'1º P'!Y46)</f>
        <v/>
      </c>
      <c r="P45" s="222" t="str">
        <f>IF('2º P'!Y46="","",'2º P'!Y46)</f>
        <v/>
      </c>
      <c r="Q45" s="222" t="str">
        <f>IF('3º P'!Y46="","",'3º P'!Y46)</f>
        <v/>
      </c>
      <c r="R45" s="223" t="str">
        <f>IF('4º P'!Y46="","",'4º P'!Y46)</f>
        <v/>
      </c>
      <c r="S45" s="221" t="str">
        <f>IF('1º P'!AB46="","",'1º P'!AB46)</f>
        <v/>
      </c>
      <c r="T45" s="222" t="str">
        <f>IF('2º P'!AB46="","",'2º P'!AB46)</f>
        <v/>
      </c>
      <c r="U45" s="222" t="str">
        <f>IF('3º P'!AB46="","",'3º P'!AB46)</f>
        <v/>
      </c>
      <c r="V45" s="223" t="str">
        <f>IF('4º P'!AB46="","",'4º P'!AB46)</f>
        <v/>
      </c>
      <c r="W45" s="238" t="str">
        <f>IF('1º P'!C$10="","",IF(F45=0,"",F45))</f>
        <v/>
      </c>
      <c r="X45" s="239" t="str">
        <f>IF('1º P'!J$10="","",IF(J45=0,"",J45))</f>
        <v/>
      </c>
      <c r="Y45" s="239" t="str">
        <f>IF('1º P'!P$10="","",IF(N45="","",N45))</f>
        <v/>
      </c>
      <c r="Z45" s="239" t="str">
        <f>IF('1º P'!U$10="","",IF(R45=0,"",R45))</f>
        <v/>
      </c>
      <c r="AA45" s="240" t="str">
        <f>IF('1º P'!Z$10="","",IF(V45=0,"",V45))</f>
        <v/>
      </c>
      <c r="AB45" s="216"/>
    </row>
    <row r="46" spans="1:28" ht="15" customHeight="1" x14ac:dyDescent="0.25">
      <c r="A46" s="210">
        <v>36</v>
      </c>
      <c r="B46" s="211" t="str">
        <f>IF('1º P'!B47="","",'1º P'!B47)</f>
        <v/>
      </c>
      <c r="C46" s="221" t="str">
        <f>IF('1º P'!I47="","",'1º P'!I47)</f>
        <v/>
      </c>
      <c r="D46" s="222" t="str">
        <f>IF('2º P'!I47="","",'2º P'!I47)</f>
        <v/>
      </c>
      <c r="E46" s="222" t="str">
        <f>IF('3º P'!I47="","",'3º P'!I47)</f>
        <v/>
      </c>
      <c r="F46" s="223" t="str">
        <f>IF('4º P'!I47="","",'4º P'!I47)</f>
        <v/>
      </c>
      <c r="G46" s="221" t="str">
        <f>IF('1º P'!O47="","",'1º P'!O47)</f>
        <v/>
      </c>
      <c r="H46" s="222" t="str">
        <f>IF('2º P'!O47="","",'2º P'!O47)</f>
        <v/>
      </c>
      <c r="I46" s="222" t="str">
        <f>IF('3º P'!O47="","",'3º P'!O47)</f>
        <v/>
      </c>
      <c r="J46" s="223" t="str">
        <f>IF('4º P'!O47="","",'4º P'!O47)</f>
        <v/>
      </c>
      <c r="K46" s="221" t="str">
        <f>IF('1º P'!T47="","",'1º P'!T47)</f>
        <v/>
      </c>
      <c r="L46" s="222" t="str">
        <f>IF('2º P'!T47="","",'2º P'!T47)</f>
        <v/>
      </c>
      <c r="M46" s="222" t="str">
        <f>IF('3º P'!T47="","",'3º P'!T47)</f>
        <v/>
      </c>
      <c r="N46" s="223" t="str">
        <f>IF('4º P'!T47="","",'4º P'!T47)</f>
        <v/>
      </c>
      <c r="O46" s="221" t="str">
        <f>IF('1º P'!Y47="","",'1º P'!Y47)</f>
        <v/>
      </c>
      <c r="P46" s="222" t="str">
        <f>IF('2º P'!Y47="","",'2º P'!Y47)</f>
        <v/>
      </c>
      <c r="Q46" s="222" t="str">
        <f>IF('3º P'!Y47="","",'3º P'!Y47)</f>
        <v/>
      </c>
      <c r="R46" s="223" t="str">
        <f>IF('4º P'!Y47="","",'4º P'!Y47)</f>
        <v/>
      </c>
      <c r="S46" s="221" t="str">
        <f>IF('1º P'!AB47="","",'1º P'!AB47)</f>
        <v/>
      </c>
      <c r="T46" s="222" t="str">
        <f>IF('2º P'!AB47="","",'2º P'!AB47)</f>
        <v/>
      </c>
      <c r="U46" s="222" t="str">
        <f>IF('3º P'!AB47="","",'3º P'!AB47)</f>
        <v/>
      </c>
      <c r="V46" s="223" t="str">
        <f>IF('4º P'!AB47="","",'4º P'!AB47)</f>
        <v/>
      </c>
      <c r="W46" s="238" t="str">
        <f>IF('1º P'!C$10="","",IF(F46=0,"",F46))</f>
        <v/>
      </c>
      <c r="X46" s="239" t="str">
        <f>IF('1º P'!J$10="","",IF(J46=0,"",J46))</f>
        <v/>
      </c>
      <c r="Y46" s="239" t="str">
        <f>IF('1º P'!P$10="","",IF(N46="","",N46))</f>
        <v/>
      </c>
      <c r="Z46" s="239" t="str">
        <f>IF('1º P'!U$10="","",IF(R46=0,"",R46))</f>
        <v/>
      </c>
      <c r="AA46" s="240" t="str">
        <f>IF('1º P'!Z$10="","",IF(V46=0,"",V46))</f>
        <v/>
      </c>
      <c r="AB46" s="216"/>
    </row>
    <row r="47" spans="1:28" ht="15" customHeight="1" x14ac:dyDescent="0.25">
      <c r="A47" s="210">
        <v>37</v>
      </c>
      <c r="B47" s="211" t="str">
        <f>IF('1º P'!B48="","",'1º P'!B48)</f>
        <v/>
      </c>
      <c r="C47" s="221" t="str">
        <f>IF('1º P'!I48="","",'1º P'!I48)</f>
        <v/>
      </c>
      <c r="D47" s="222" t="str">
        <f>IF('2º P'!I48="","",'2º P'!I48)</f>
        <v/>
      </c>
      <c r="E47" s="222" t="str">
        <f>IF('3º P'!I48="","",'3º P'!I48)</f>
        <v/>
      </c>
      <c r="F47" s="223" t="str">
        <f>IF('4º P'!I48="","",'4º P'!I48)</f>
        <v/>
      </c>
      <c r="G47" s="221" t="str">
        <f>IF('1º P'!O48="","",'1º P'!O48)</f>
        <v/>
      </c>
      <c r="H47" s="222" t="str">
        <f>IF('2º P'!O48="","",'2º P'!O48)</f>
        <v/>
      </c>
      <c r="I47" s="222" t="str">
        <f>IF('3º P'!O48="","",'3º P'!O48)</f>
        <v/>
      </c>
      <c r="J47" s="223" t="str">
        <f>IF('4º P'!O48="","",'4º P'!O48)</f>
        <v/>
      </c>
      <c r="K47" s="221" t="str">
        <f>IF('1º P'!T48="","",'1º P'!T48)</f>
        <v/>
      </c>
      <c r="L47" s="222" t="str">
        <f>IF('2º P'!T48="","",'2º P'!T48)</f>
        <v/>
      </c>
      <c r="M47" s="222" t="str">
        <f>IF('3º P'!T48="","",'3º P'!T48)</f>
        <v/>
      </c>
      <c r="N47" s="223" t="str">
        <f>IF('4º P'!T48="","",'4º P'!T48)</f>
        <v/>
      </c>
      <c r="O47" s="221" t="str">
        <f>IF('1º P'!Y48="","",'1º P'!Y48)</f>
        <v/>
      </c>
      <c r="P47" s="222" t="str">
        <f>IF('2º P'!Y48="","",'2º P'!Y48)</f>
        <v/>
      </c>
      <c r="Q47" s="222" t="str">
        <f>IF('3º P'!Y48="","",'3º P'!Y48)</f>
        <v/>
      </c>
      <c r="R47" s="223" t="str">
        <f>IF('4º P'!Y48="","",'4º P'!Y48)</f>
        <v/>
      </c>
      <c r="S47" s="221" t="str">
        <f>IF('1º P'!AB48="","",'1º P'!AB48)</f>
        <v/>
      </c>
      <c r="T47" s="222" t="str">
        <f>IF('2º P'!AB48="","",'2º P'!AB48)</f>
        <v/>
      </c>
      <c r="U47" s="222" t="str">
        <f>IF('3º P'!AB48="","",'3º P'!AB48)</f>
        <v/>
      </c>
      <c r="V47" s="223" t="str">
        <f>IF('4º P'!AB48="","",'4º P'!AB48)</f>
        <v/>
      </c>
      <c r="W47" s="238" t="str">
        <f>IF('1º P'!C$10="","",IF(F47=0,"",F47))</f>
        <v/>
      </c>
      <c r="X47" s="239" t="str">
        <f>IF('1º P'!J$10="","",IF(J47=0,"",J47))</f>
        <v/>
      </c>
      <c r="Y47" s="239" t="str">
        <f>IF('1º P'!P$10="","",IF(N47="","",N47))</f>
        <v/>
      </c>
      <c r="Z47" s="239" t="str">
        <f>IF('1º P'!U$10="","",IF(R47=0,"",R47))</f>
        <v/>
      </c>
      <c r="AA47" s="240" t="str">
        <f>IF('1º P'!Z$10="","",IF(V47=0,"",V47))</f>
        <v/>
      </c>
      <c r="AB47" s="216"/>
    </row>
    <row r="48" spans="1:28" ht="15" customHeight="1" x14ac:dyDescent="0.25">
      <c r="A48" s="210">
        <v>38</v>
      </c>
      <c r="B48" s="211" t="str">
        <f>IF('1º P'!B49="","",'1º P'!B49)</f>
        <v/>
      </c>
      <c r="C48" s="221" t="str">
        <f>IF('1º P'!I49="","",'1º P'!I49)</f>
        <v/>
      </c>
      <c r="D48" s="222" t="str">
        <f>IF('2º P'!I49="","",'2º P'!I49)</f>
        <v/>
      </c>
      <c r="E48" s="222" t="str">
        <f>IF('3º P'!I49="","",'3º P'!I49)</f>
        <v/>
      </c>
      <c r="F48" s="223" t="str">
        <f>IF('4º P'!I49="","",'4º P'!I49)</f>
        <v/>
      </c>
      <c r="G48" s="221" t="str">
        <f>IF('1º P'!O49="","",'1º P'!O49)</f>
        <v/>
      </c>
      <c r="H48" s="222" t="str">
        <f>IF('2º P'!O49="","",'2º P'!O49)</f>
        <v/>
      </c>
      <c r="I48" s="222" t="str">
        <f>IF('3º P'!O49="","",'3º P'!O49)</f>
        <v/>
      </c>
      <c r="J48" s="223" t="str">
        <f>IF('4º P'!O49="","",'4º P'!O49)</f>
        <v/>
      </c>
      <c r="K48" s="221" t="str">
        <f>IF('1º P'!T49="","",'1º P'!T49)</f>
        <v/>
      </c>
      <c r="L48" s="222" t="str">
        <f>IF('2º P'!T49="","",'2º P'!T49)</f>
        <v/>
      </c>
      <c r="M48" s="222" t="str">
        <f>IF('3º P'!T49="","",'3º P'!T49)</f>
        <v/>
      </c>
      <c r="N48" s="223" t="str">
        <f>IF('4º P'!T49="","",'4º P'!T49)</f>
        <v/>
      </c>
      <c r="O48" s="221" t="str">
        <f>IF('1º P'!Y49="","",'1º P'!Y49)</f>
        <v/>
      </c>
      <c r="P48" s="222" t="str">
        <f>IF('2º P'!Y49="","",'2º P'!Y49)</f>
        <v/>
      </c>
      <c r="Q48" s="222" t="str">
        <f>IF('3º P'!Y49="","",'3º P'!Y49)</f>
        <v/>
      </c>
      <c r="R48" s="223" t="str">
        <f>IF('4º P'!Y49="","",'4º P'!Y49)</f>
        <v/>
      </c>
      <c r="S48" s="221" t="str">
        <f>IF('1º P'!AB49="","",'1º P'!AB49)</f>
        <v/>
      </c>
      <c r="T48" s="222" t="str">
        <f>IF('2º P'!AB49="","",'2º P'!AB49)</f>
        <v/>
      </c>
      <c r="U48" s="222" t="str">
        <f>IF('3º P'!AB49="","",'3º P'!AB49)</f>
        <v/>
      </c>
      <c r="V48" s="223" t="str">
        <f>IF('4º P'!AB49="","",'4º P'!AB49)</f>
        <v/>
      </c>
      <c r="W48" s="238" t="str">
        <f>IF('1º P'!C$10="","",IF(F48=0,"",F48))</f>
        <v/>
      </c>
      <c r="X48" s="239" t="str">
        <f>IF('1º P'!J$10="","",IF(J48=0,"",J48))</f>
        <v/>
      </c>
      <c r="Y48" s="239" t="str">
        <f>IF('1º P'!P$10="","",IF(N48="","",N48))</f>
        <v/>
      </c>
      <c r="Z48" s="239" t="str">
        <f>IF('1º P'!U$10="","",IF(R48=0,"",R48))</f>
        <v/>
      </c>
      <c r="AA48" s="240" t="str">
        <f>IF('1º P'!Z$10="","",IF(V48=0,"",V48))</f>
        <v/>
      </c>
      <c r="AB48" s="216"/>
    </row>
    <row r="49" spans="1:28" ht="15" customHeight="1" x14ac:dyDescent="0.25">
      <c r="A49" s="210">
        <v>39</v>
      </c>
      <c r="B49" s="211" t="str">
        <f>IF('1º P'!B50="","",'1º P'!B50)</f>
        <v/>
      </c>
      <c r="C49" s="221" t="str">
        <f>IF('1º P'!I50="","",'1º P'!I50)</f>
        <v/>
      </c>
      <c r="D49" s="222" t="str">
        <f>IF('2º P'!I50="","",'2º P'!I50)</f>
        <v/>
      </c>
      <c r="E49" s="222" t="str">
        <f>IF('3º P'!I50="","",'3º P'!I50)</f>
        <v/>
      </c>
      <c r="F49" s="223" t="str">
        <f>IF('4º P'!I50="","",'4º P'!I50)</f>
        <v/>
      </c>
      <c r="G49" s="221" t="str">
        <f>IF('1º P'!O50="","",'1º P'!O50)</f>
        <v/>
      </c>
      <c r="H49" s="222" t="str">
        <f>IF('2º P'!O50="","",'2º P'!O50)</f>
        <v/>
      </c>
      <c r="I49" s="222" t="str">
        <f>IF('3º P'!O50="","",'3º P'!O50)</f>
        <v/>
      </c>
      <c r="J49" s="223" t="str">
        <f>IF('4º P'!O50="","",'4º P'!O50)</f>
        <v/>
      </c>
      <c r="K49" s="221" t="str">
        <f>IF('1º P'!T50="","",'1º P'!T50)</f>
        <v/>
      </c>
      <c r="L49" s="222" t="str">
        <f>IF('2º P'!T50="","",'2º P'!T50)</f>
        <v/>
      </c>
      <c r="M49" s="222" t="str">
        <f>IF('3º P'!T50="","",'3º P'!T50)</f>
        <v/>
      </c>
      <c r="N49" s="223" t="str">
        <f>IF('4º P'!T50="","",'4º P'!T50)</f>
        <v/>
      </c>
      <c r="O49" s="221" t="str">
        <f>IF('1º P'!Y50="","",'1º P'!Y50)</f>
        <v/>
      </c>
      <c r="P49" s="222" t="str">
        <f>IF('2º P'!Y50="","",'2º P'!Y50)</f>
        <v/>
      </c>
      <c r="Q49" s="222" t="str">
        <f>IF('3º P'!Y50="","",'3º P'!Y50)</f>
        <v/>
      </c>
      <c r="R49" s="223" t="str">
        <f>IF('4º P'!Y50="","",'4º P'!Y50)</f>
        <v/>
      </c>
      <c r="S49" s="221" t="str">
        <f>IF('1º P'!AB50="","",'1º P'!AB50)</f>
        <v/>
      </c>
      <c r="T49" s="222" t="str">
        <f>IF('2º P'!AB50="","",'2º P'!AB50)</f>
        <v/>
      </c>
      <c r="U49" s="222" t="str">
        <f>IF('3º P'!AB50="","",'3º P'!AB50)</f>
        <v/>
      </c>
      <c r="V49" s="223" t="str">
        <f>IF('4º P'!AB50="","",'4º P'!AB50)</f>
        <v/>
      </c>
      <c r="W49" s="238" t="str">
        <f>IF('1º P'!C$10="","",IF(F49=0,"",F49))</f>
        <v/>
      </c>
      <c r="X49" s="239" t="str">
        <f>IF('1º P'!J$10="","",IF(J49=0,"",J49))</f>
        <v/>
      </c>
      <c r="Y49" s="239" t="str">
        <f>IF('1º P'!P$10="","",IF(N49="","",N49))</f>
        <v/>
      </c>
      <c r="Z49" s="239" t="str">
        <f>IF('1º P'!U$10="","",IF(R49=0,"",R49))</f>
        <v/>
      </c>
      <c r="AA49" s="240" t="str">
        <f>IF('1º P'!Z$10="","",IF(V49=0,"",V49))</f>
        <v/>
      </c>
      <c r="AB49" s="216"/>
    </row>
    <row r="50" spans="1:28" ht="15" customHeight="1" x14ac:dyDescent="0.25">
      <c r="A50" s="210">
        <v>40</v>
      </c>
      <c r="B50" s="211" t="str">
        <f>IF('1º P'!B51="","",'1º P'!B51)</f>
        <v/>
      </c>
      <c r="C50" s="221" t="str">
        <f>IF('1º P'!I51="","",'1º P'!I51)</f>
        <v/>
      </c>
      <c r="D50" s="222" t="str">
        <f>IF('2º P'!I51="","",'2º P'!I51)</f>
        <v/>
      </c>
      <c r="E50" s="222" t="str">
        <f>IF('3º P'!I51="","",'3º P'!I51)</f>
        <v/>
      </c>
      <c r="F50" s="223" t="str">
        <f>IF('4º P'!I51="","",'4º P'!I51)</f>
        <v/>
      </c>
      <c r="G50" s="221" t="str">
        <f>IF('1º P'!O51="","",'1º P'!O51)</f>
        <v/>
      </c>
      <c r="H50" s="222" t="str">
        <f>IF('2º P'!O51="","",'2º P'!O51)</f>
        <v/>
      </c>
      <c r="I50" s="222" t="str">
        <f>IF('3º P'!O51="","",'3º P'!O51)</f>
        <v/>
      </c>
      <c r="J50" s="223" t="str">
        <f>IF('4º P'!O51="","",'4º P'!O51)</f>
        <v/>
      </c>
      <c r="K50" s="221" t="str">
        <f>IF('1º P'!T51="","",'1º P'!T51)</f>
        <v/>
      </c>
      <c r="L50" s="222" t="str">
        <f>IF('2º P'!T51="","",'2º P'!T51)</f>
        <v/>
      </c>
      <c r="M50" s="222" t="str">
        <f>IF('3º P'!T51="","",'3º P'!T51)</f>
        <v/>
      </c>
      <c r="N50" s="223" t="str">
        <f>IF('4º P'!T51="","",'4º P'!T51)</f>
        <v/>
      </c>
      <c r="O50" s="221" t="str">
        <f>IF('1º P'!Y51="","",'1º P'!Y51)</f>
        <v/>
      </c>
      <c r="P50" s="222" t="str">
        <f>IF('2º P'!Y51="","",'2º P'!Y51)</f>
        <v/>
      </c>
      <c r="Q50" s="222" t="str">
        <f>IF('3º P'!Y51="","",'3º P'!Y51)</f>
        <v/>
      </c>
      <c r="R50" s="223" t="str">
        <f>IF('4º P'!Y51="","",'4º P'!Y51)</f>
        <v/>
      </c>
      <c r="S50" s="221" t="str">
        <f>IF('1º P'!AB51="","",'1º P'!AB51)</f>
        <v/>
      </c>
      <c r="T50" s="222" t="str">
        <f>IF('2º P'!AB51="","",'2º P'!AB51)</f>
        <v/>
      </c>
      <c r="U50" s="222" t="str">
        <f>IF('3º P'!AB51="","",'3º P'!AB51)</f>
        <v/>
      </c>
      <c r="V50" s="223" t="str">
        <f>IF('4º P'!AB51="","",'4º P'!AB51)</f>
        <v/>
      </c>
      <c r="W50" s="238" t="str">
        <f>IF('1º P'!C$10="","",IF(F50=0,"",F50))</f>
        <v/>
      </c>
      <c r="X50" s="239" t="str">
        <f>IF('1º P'!J$10="","",IF(J50=0,"",J50))</f>
        <v/>
      </c>
      <c r="Y50" s="239" t="str">
        <f>IF('1º P'!P$10="","",IF(N50="","",N50))</f>
        <v/>
      </c>
      <c r="Z50" s="239" t="str">
        <f>IF('1º P'!U$10="","",IF(R50=0,"",R50))</f>
        <v/>
      </c>
      <c r="AA50" s="240" t="str">
        <f>IF('1º P'!Z$10="","",IF(V50=0,"",V50))</f>
        <v/>
      </c>
      <c r="AB50" s="216"/>
    </row>
    <row r="51" spans="1:28" ht="15" customHeight="1" x14ac:dyDescent="0.25">
      <c r="A51" s="210">
        <v>41</v>
      </c>
      <c r="B51" s="211" t="str">
        <f>IF('1º P'!B52="","",'1º P'!B52)</f>
        <v/>
      </c>
      <c r="C51" s="221" t="str">
        <f>IF('1º P'!I52="","",'1º P'!I52)</f>
        <v/>
      </c>
      <c r="D51" s="222" t="str">
        <f>IF('2º P'!I52="","",'2º P'!I52)</f>
        <v/>
      </c>
      <c r="E51" s="222" t="str">
        <f>IF('3º P'!I52="","",'3º P'!I52)</f>
        <v/>
      </c>
      <c r="F51" s="223" t="str">
        <f>IF('4º P'!I52="","",'4º P'!I52)</f>
        <v/>
      </c>
      <c r="G51" s="221" t="str">
        <f>IF('1º P'!O52="","",'1º P'!O52)</f>
        <v/>
      </c>
      <c r="H51" s="222" t="str">
        <f>IF('2º P'!O52="","",'2º P'!O52)</f>
        <v/>
      </c>
      <c r="I51" s="222" t="str">
        <f>IF('3º P'!O52="","",'3º P'!O52)</f>
        <v/>
      </c>
      <c r="J51" s="223" t="str">
        <f>IF('4º P'!O52="","",'4º P'!O52)</f>
        <v/>
      </c>
      <c r="K51" s="221" t="str">
        <f>IF('1º P'!T52="","",'1º P'!T52)</f>
        <v/>
      </c>
      <c r="L51" s="222" t="str">
        <f>IF('2º P'!T52="","",'2º P'!T52)</f>
        <v/>
      </c>
      <c r="M51" s="222" t="str">
        <f>IF('3º P'!T52="","",'3º P'!T52)</f>
        <v/>
      </c>
      <c r="N51" s="223" t="str">
        <f>IF('4º P'!T52="","",'4º P'!T52)</f>
        <v/>
      </c>
      <c r="O51" s="221" t="str">
        <f>IF('1º P'!Y52="","",'1º P'!Y52)</f>
        <v/>
      </c>
      <c r="P51" s="222" t="str">
        <f>IF('2º P'!Y52="","",'2º P'!Y52)</f>
        <v/>
      </c>
      <c r="Q51" s="222" t="str">
        <f>IF('3º P'!Y52="","",'3º P'!Y52)</f>
        <v/>
      </c>
      <c r="R51" s="223" t="str">
        <f>IF('4º P'!Y52="","",'4º P'!Y52)</f>
        <v/>
      </c>
      <c r="S51" s="221" t="str">
        <f>IF('1º P'!AB52="","",'1º P'!AB52)</f>
        <v/>
      </c>
      <c r="T51" s="222" t="str">
        <f>IF('2º P'!AB52="","",'2º P'!AB52)</f>
        <v/>
      </c>
      <c r="U51" s="222" t="str">
        <f>IF('3º P'!AB52="","",'3º P'!AB52)</f>
        <v/>
      </c>
      <c r="V51" s="223" t="str">
        <f>IF('4º P'!AB52="","",'4º P'!AB52)</f>
        <v/>
      </c>
      <c r="W51" s="238" t="str">
        <f>IF('1º P'!C$10="","",IF(F51=0,"",F51))</f>
        <v/>
      </c>
      <c r="X51" s="239" t="str">
        <f>IF('1º P'!J$10="","",IF(J51=0,"",J51))</f>
        <v/>
      </c>
      <c r="Y51" s="239" t="str">
        <f>IF('1º P'!P$10="","",IF(N51="","",N51))</f>
        <v/>
      </c>
      <c r="Z51" s="239" t="str">
        <f>IF('1º P'!U$10="","",IF(R51=0,"",R51))</f>
        <v/>
      </c>
      <c r="AA51" s="240" t="str">
        <f>IF('1º P'!Z$10="","",IF(V51=0,"",V51))</f>
        <v/>
      </c>
      <c r="AB51" s="216"/>
    </row>
    <row r="52" spans="1:28" ht="15" customHeight="1" thickBot="1" x14ac:dyDescent="0.3">
      <c r="A52" s="212">
        <v>42</v>
      </c>
      <c r="B52" s="213" t="str">
        <f>IF('1º P'!B53="","",'1º P'!B53)</f>
        <v/>
      </c>
      <c r="C52" s="224" t="str">
        <f>IF('1º P'!I53="","",'1º P'!I53)</f>
        <v/>
      </c>
      <c r="D52" s="225" t="str">
        <f>IF('2º P'!I53="","",'2º P'!I53)</f>
        <v/>
      </c>
      <c r="E52" s="225" t="str">
        <f>IF('3º P'!I53="","",'3º P'!I53)</f>
        <v/>
      </c>
      <c r="F52" s="226" t="str">
        <f>IF('4º P'!I53="","",'4º P'!I53)</f>
        <v/>
      </c>
      <c r="G52" s="224" t="str">
        <f>IF('1º P'!O53="","",'1º P'!O53)</f>
        <v/>
      </c>
      <c r="H52" s="225" t="str">
        <f>IF('2º P'!O53="","",'2º P'!O53)</f>
        <v/>
      </c>
      <c r="I52" s="225" t="str">
        <f>IF('3º P'!O53="","",'3º P'!O53)</f>
        <v/>
      </c>
      <c r="J52" s="226" t="str">
        <f>IF('4º P'!O53="","",'4º P'!O53)</f>
        <v/>
      </c>
      <c r="K52" s="224" t="str">
        <f>IF('1º P'!T53="","",'1º P'!T53)</f>
        <v/>
      </c>
      <c r="L52" s="225" t="str">
        <f>IF('2º P'!T53="","",'2º P'!T53)</f>
        <v/>
      </c>
      <c r="M52" s="225" t="str">
        <f>IF('3º P'!T53="","",'3º P'!T53)</f>
        <v/>
      </c>
      <c r="N52" s="226" t="str">
        <f>IF('4º P'!T53="","",'4º P'!T53)</f>
        <v/>
      </c>
      <c r="O52" s="224" t="str">
        <f>IF('1º P'!Y53="","",'1º P'!Y53)</f>
        <v/>
      </c>
      <c r="P52" s="225" t="str">
        <f>IF('2º P'!Y53="","",'2º P'!Y53)</f>
        <v/>
      </c>
      <c r="Q52" s="225" t="str">
        <f>IF('3º P'!Y53="","",'3º P'!Y53)</f>
        <v/>
      </c>
      <c r="R52" s="226" t="str">
        <f>IF('4º P'!Y53="","",'4º P'!Y53)</f>
        <v/>
      </c>
      <c r="S52" s="224" t="str">
        <f>IF('1º P'!AB53="","",'1º P'!AB53)</f>
        <v/>
      </c>
      <c r="T52" s="225" t="str">
        <f>IF('2º P'!AB53="","",'2º P'!AB53)</f>
        <v/>
      </c>
      <c r="U52" s="225" t="str">
        <f>IF('3º P'!AB53="","",'3º P'!AB53)</f>
        <v/>
      </c>
      <c r="V52" s="226" t="str">
        <f>IF('4º P'!AB53="","",'4º P'!AB53)</f>
        <v/>
      </c>
      <c r="W52" s="241" t="str">
        <f>IF('1º P'!C$10="","",IF(F52=0,"",F52))</f>
        <v/>
      </c>
      <c r="X52" s="242" t="str">
        <f>IF('1º P'!J$10="","",IF(J52=0,"",J52))</f>
        <v/>
      </c>
      <c r="Y52" s="242" t="str">
        <f>IF('1º P'!P$10="","",IF(N52="","",N52))</f>
        <v/>
      </c>
      <c r="Z52" s="242" t="str">
        <f>IF('1º P'!U$10="","",IF(R52=0,"",R52))</f>
        <v/>
      </c>
      <c r="AA52" s="243" t="str">
        <f>IF('1º P'!Z$10="","",IF(V52=0,"",V52))</f>
        <v/>
      </c>
      <c r="AB52" s="217"/>
    </row>
    <row r="53" spans="1:28" x14ac:dyDescent="0.25">
      <c r="B53" s="179" t="s">
        <v>138</v>
      </c>
      <c r="C53" s="138"/>
      <c r="D53" s="138"/>
      <c r="E53" s="138"/>
      <c r="F53" s="138"/>
      <c r="G53" s="138"/>
      <c r="H53" s="139"/>
      <c r="I53" s="139"/>
      <c r="J53" s="139"/>
      <c r="K53" s="138"/>
      <c r="L53" s="139"/>
      <c r="M53" s="139"/>
      <c r="N53" s="139"/>
      <c r="O53" s="138"/>
      <c r="P53" s="139"/>
      <c r="Q53" s="139"/>
      <c r="R53" s="139"/>
      <c r="S53" s="138"/>
      <c r="T53" s="139"/>
      <c r="U53" s="139"/>
      <c r="V53" s="139"/>
      <c r="W53" s="142"/>
      <c r="X53" s="142"/>
      <c r="Y53" s="142"/>
      <c r="Z53" s="142"/>
      <c r="AA53" s="142"/>
      <c r="AB53" s="140"/>
    </row>
    <row r="54" spans="1:28" ht="15.75" x14ac:dyDescent="0.25">
      <c r="B54" s="144" t="s">
        <v>31</v>
      </c>
      <c r="C54" s="59" t="s">
        <v>129</v>
      </c>
    </row>
    <row r="55" spans="1:28" ht="15.75" x14ac:dyDescent="0.25">
      <c r="B55" s="144" t="s">
        <v>11</v>
      </c>
      <c r="C55" s="59" t="s">
        <v>128</v>
      </c>
    </row>
    <row r="56" spans="1:28" ht="15.75" x14ac:dyDescent="0.25">
      <c r="B56" s="144" t="s">
        <v>32</v>
      </c>
      <c r="C56" s="6" t="s">
        <v>127</v>
      </c>
    </row>
    <row r="57" spans="1:28" ht="16.5" thickBot="1" x14ac:dyDescent="0.3">
      <c r="B57" s="144" t="s">
        <v>33</v>
      </c>
      <c r="C57" s="6" t="s">
        <v>126</v>
      </c>
    </row>
    <row r="58" spans="1:28" ht="15.75" thickBot="1" x14ac:dyDescent="0.3">
      <c r="J58" s="428" t="s">
        <v>132</v>
      </c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29"/>
      <c r="AA58" s="430"/>
    </row>
    <row r="59" spans="1:28" ht="15" customHeight="1" thickBot="1" x14ac:dyDescent="0.3">
      <c r="J59" s="431" t="s">
        <v>130</v>
      </c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2"/>
      <c r="V59" s="432"/>
      <c r="W59" s="432"/>
      <c r="X59" s="433"/>
      <c r="Y59" s="422" t="s">
        <v>131</v>
      </c>
      <c r="Z59" s="423"/>
      <c r="AA59" s="424"/>
    </row>
    <row r="60" spans="1:28" ht="15.75" thickBot="1" x14ac:dyDescent="0.3">
      <c r="C60" s="185" t="s">
        <v>61</v>
      </c>
      <c r="D60" s="389" t="s">
        <v>21</v>
      </c>
      <c r="E60" s="390"/>
      <c r="J60" s="434" t="s">
        <v>106</v>
      </c>
      <c r="K60" s="435"/>
      <c r="L60" s="436"/>
      <c r="M60" s="437" t="s">
        <v>107</v>
      </c>
      <c r="N60" s="438"/>
      <c r="O60" s="439"/>
      <c r="P60" s="418" t="s">
        <v>108</v>
      </c>
      <c r="Q60" s="419"/>
      <c r="R60" s="420"/>
      <c r="S60" s="418" t="s">
        <v>109</v>
      </c>
      <c r="T60" s="419"/>
      <c r="U60" s="420"/>
      <c r="V60" s="418" t="s">
        <v>110</v>
      </c>
      <c r="W60" s="419"/>
      <c r="X60" s="421"/>
      <c r="Y60" s="425"/>
      <c r="Z60" s="426"/>
      <c r="AA60" s="427"/>
    </row>
    <row r="61" spans="1:28" x14ac:dyDescent="0.25">
      <c r="B61" s="181" t="s">
        <v>133</v>
      </c>
      <c r="C61" s="182">
        <f>IF('1º P'!L55="","",'1º P'!L55)</f>
        <v>29</v>
      </c>
      <c r="D61" s="446">
        <f>C61/C61</f>
        <v>1</v>
      </c>
      <c r="E61" s="447"/>
      <c r="I61" s="232" t="s">
        <v>31</v>
      </c>
      <c r="J61" s="190">
        <f>IF('1º P'!C10="","",IF(COUNTA('1º P'!B12:B53)=0,"",IF(COUNTA(W11:W52)=0,"",COUNTIF(W11:W52,"=AD"))))</f>
        <v>1</v>
      </c>
      <c r="K61" s="391">
        <f>IF(C$62=0,"",IF(J61="","",J61/C$62))</f>
        <v>3.5714285714285712E-2</v>
      </c>
      <c r="L61" s="392"/>
      <c r="M61" s="191">
        <f>IF('1º P'!J10="","",IF(COUNTA('1º P'!B12:B53)=0,"",IF(COUNTA(X11:X52)=0,"",COUNTIF(X11:X52,"=AD"))))</f>
        <v>0</v>
      </c>
      <c r="N61" s="385">
        <f>IF(C$62=0,"",IF(M61="","",M61/C$62))</f>
        <v>0</v>
      </c>
      <c r="O61" s="452"/>
      <c r="P61" s="200" t="str">
        <f>IF('1º P'!P10="","",IF(COUNTA('1º P'!B12:B53)=0,"",IF(COUNTA(Y11:Y52)=0,"",COUNTIF(Y11:Y52,"=AD"))))</f>
        <v/>
      </c>
      <c r="Q61" s="385" t="str">
        <f>IF(C$62=0,"",IF(P61="","",P61/C$62))</f>
        <v/>
      </c>
      <c r="R61" s="386"/>
      <c r="S61" s="191" t="str">
        <f>IF('1º P'!U10="","",IF(COUNTA('1º P'!B12:B53)=0,"",IF(COUNTA(Z11:Z52)=0,"",COUNTIF(Z11:Z52,"=AD"))))</f>
        <v/>
      </c>
      <c r="T61" s="385" t="str">
        <f>IF(C$62=0,"",IF(S61="","",S61/C$62))</f>
        <v/>
      </c>
      <c r="U61" s="452"/>
      <c r="V61" s="200" t="str">
        <f>IF('1º P'!Z10="","",(IF(COUNTA('1º P'!B12:B53)=0,"",IF(COUNTA(AA11:AA52)=0,"",COUNTIF(AA11:AA52,"=AD")))))</f>
        <v/>
      </c>
      <c r="W61" s="385" t="str">
        <f>IF(C$62=0,"",IF(V61="","",V61/C$62))</f>
        <v/>
      </c>
      <c r="X61" s="386"/>
      <c r="Y61" s="192">
        <f>IF(COUNTA('1º P'!B12:B53)=0,"",IF(COUNTA(AB11:AB52)=0,"",COUNTIF(AB11:AB52,"=AD")))</f>
        <v>6</v>
      </c>
      <c r="Z61" s="440">
        <f>IF(C$62=0,"",IF(Y61="","",Y61/C$62))</f>
        <v>0.21428571428571427</v>
      </c>
      <c r="AA61" s="441"/>
    </row>
    <row r="62" spans="1:28" x14ac:dyDescent="0.25">
      <c r="B62" s="181" t="s">
        <v>134</v>
      </c>
      <c r="C62" s="183">
        <f>IF(COUNTA(B12:B53)=0,"",COUNTIF(AB11:AB52,"=AD")+COUNTIF(AB11:AB52,"=A")+COUNTIF(AB11:AB52,"=B")+COUNTIF(AB11:AB52,"=C"))</f>
        <v>28</v>
      </c>
      <c r="D62" s="448">
        <f>C62/C61</f>
        <v>0.96551724137931039</v>
      </c>
      <c r="E62" s="449"/>
      <c r="I62" s="233" t="s">
        <v>11</v>
      </c>
      <c r="J62" s="193">
        <f>IF('1º P'!C10="","",IF(COUNTA('1º P'!B12:B53)=0,"",IF(COUNTA(W11:W52)=0,"",COUNTIF(W11:W52,"=A"))))</f>
        <v>24</v>
      </c>
      <c r="K62" s="393">
        <f t="shared" ref="K62:K64" si="0">IF(C$62=0,"",IF(J62="","",J62/C$62))</f>
        <v>0.8571428571428571</v>
      </c>
      <c r="L62" s="394"/>
      <c r="M62" s="194">
        <f>IF('1º P'!J10="","",IF(COUNTA('1º P'!B12:B53)=0,"",IF(COUNTA(X11:X52)=0,"",COUNTIF(X11:X52,"=A"))))</f>
        <v>25</v>
      </c>
      <c r="N62" s="387">
        <f t="shared" ref="N62:N64" si="1">IF(C$62=0,"",IF(M62="","",M62/C$62))</f>
        <v>0.8928571428571429</v>
      </c>
      <c r="O62" s="453"/>
      <c r="P62" s="201" t="str">
        <f>IF('1º P'!P10="","",IF(COUNTA('1º P'!B12:B53)=0,"",IF(COUNTA(Y11:Y52)=0,"",COUNTIF(Y11:Y52,"=A"))))</f>
        <v/>
      </c>
      <c r="Q62" s="387" t="str">
        <f t="shared" ref="Q62:Q64" si="2">IF(C$62=0,"",IF(P62="","",P62/C$62))</f>
        <v/>
      </c>
      <c r="R62" s="388"/>
      <c r="S62" s="194" t="str">
        <f>IF('1º P'!U10="","",IF(COUNTA('1º P'!B12:B53)=0,"",IF(COUNTA(Z11:Z52)=0,"",COUNTIF(Z11:Z52,"=A"))))</f>
        <v/>
      </c>
      <c r="T62" s="387" t="str">
        <f t="shared" ref="T62:T64" si="3">IF(C$62=0,"",IF(S62="","",S62/C$62))</f>
        <v/>
      </c>
      <c r="U62" s="453"/>
      <c r="V62" s="201" t="str">
        <f>IF('1º P'!Z10="","",(IF(COUNTA('1º P'!B12:B53)=0,"",IF(COUNTA(AA11:AA52)=0,"",COUNTIF(AA11:AA52,"=A")))))</f>
        <v/>
      </c>
      <c r="W62" s="387" t="str">
        <f t="shared" ref="W62:W64" si="4">IF(C$62=0,"",IF(V62="","",V62/C$62))</f>
        <v/>
      </c>
      <c r="X62" s="388"/>
      <c r="Y62" s="195">
        <f>IF(COUNTA('1º P'!B12:B53)=0,"",IF(COUNTA(AB11:AB52)=0,"",COUNTIF(AB11:AB52,"=A")))</f>
        <v>13</v>
      </c>
      <c r="Z62" s="442">
        <f t="shared" ref="Z62:Z64" si="5">IF(C$62=0,"",IF(Y62="","",Y62/C$62))</f>
        <v>0.4642857142857143</v>
      </c>
      <c r="AA62" s="443"/>
    </row>
    <row r="63" spans="1:28" ht="15.75" thickBot="1" x14ac:dyDescent="0.3">
      <c r="B63" s="181" t="s">
        <v>135</v>
      </c>
      <c r="C63" s="184">
        <f>C61-C62</f>
        <v>1</v>
      </c>
      <c r="D63" s="450">
        <f>C63/C61</f>
        <v>3.4482758620689655E-2</v>
      </c>
      <c r="E63" s="451"/>
      <c r="I63" s="233" t="s">
        <v>32</v>
      </c>
      <c r="J63" s="193">
        <f>IF('1º P'!C10="","",IF(COUNTA('1º P'!B12:B53)=0,"",IF(COUNTA(W11:W52)=0,"",COUNTIF(W11:W52,"=B"))))</f>
        <v>1</v>
      </c>
      <c r="K63" s="393">
        <f t="shared" si="0"/>
        <v>3.5714285714285712E-2</v>
      </c>
      <c r="L63" s="394"/>
      <c r="M63" s="194">
        <f>IF('1º P'!J10="","",IF(COUNTA('1º P'!B12:B53)=0,"",IF(COUNTA(X11:X52)=0,"",COUNTIF(X11:X52,"=B"))))</f>
        <v>2</v>
      </c>
      <c r="N63" s="387">
        <f t="shared" si="1"/>
        <v>7.1428571428571425E-2</v>
      </c>
      <c r="O63" s="453"/>
      <c r="P63" s="201" t="str">
        <f>IF('1º P'!P10="","",IF(COUNTA('1º P'!B12:B53)=0,"",IF(COUNTA(Y11:Y52)=0,"",COUNTIF(Y11:Y52,"=B"))))</f>
        <v/>
      </c>
      <c r="Q63" s="387" t="str">
        <f t="shared" si="2"/>
        <v/>
      </c>
      <c r="R63" s="388"/>
      <c r="S63" s="194" t="str">
        <f>IF('1º P'!U10="","",IF(COUNTA('1º P'!B12:B53)=0,"",IF(COUNTA(Z11:Z52)=0,"",COUNTIF(Z11:Z52,"=B"))))</f>
        <v/>
      </c>
      <c r="T63" s="387" t="str">
        <f t="shared" si="3"/>
        <v/>
      </c>
      <c r="U63" s="453"/>
      <c r="V63" s="201" t="str">
        <f>IF('1º P'!Z10="","",(IF(COUNTA('1º P'!B12:B53)=0,"",IF(COUNTA(AA11:AA52)=0,"",COUNTIF(AA11:AA52,"=B")))))</f>
        <v/>
      </c>
      <c r="W63" s="387" t="str">
        <f t="shared" si="4"/>
        <v/>
      </c>
      <c r="X63" s="388"/>
      <c r="Y63" s="195">
        <f>IF(COUNTA('1º P'!B12:B53)=0,"",IF(COUNTA(AB11:AB52)=0,"",COUNTIF(AB11:AB52,"=B")))</f>
        <v>5</v>
      </c>
      <c r="Z63" s="442">
        <f t="shared" si="5"/>
        <v>0.17857142857142858</v>
      </c>
      <c r="AA63" s="443"/>
    </row>
    <row r="64" spans="1:28" ht="15.75" thickBot="1" x14ac:dyDescent="0.3">
      <c r="I64" s="234" t="s">
        <v>33</v>
      </c>
      <c r="J64" s="196">
        <f>IF('1º P'!C10="","",IF(COUNTA('1º P'!B12:B53)=0,"",IF(COUNTA(W11:W52)=0,"",COUNTIF(W11:W52,"=C"))))</f>
        <v>3</v>
      </c>
      <c r="K64" s="395">
        <f t="shared" si="0"/>
        <v>0.10714285714285714</v>
      </c>
      <c r="L64" s="396"/>
      <c r="M64" s="197">
        <f>IF('1º P'!J10="","",IF(COUNTA('1º P'!B12:B53)=0,"",IF(COUNTA(X11:X52)=0,"",COUNTIF(X11:X52,"=C"))))</f>
        <v>2</v>
      </c>
      <c r="N64" s="383">
        <f t="shared" si="1"/>
        <v>7.1428571428571425E-2</v>
      </c>
      <c r="O64" s="384"/>
      <c r="P64" s="202" t="str">
        <f>IF('1º P'!P10="","",IF(COUNTA('1º P'!B12:B53)=0,"",IF(COUNTA(Y11:Y52)=0,"",COUNTIF(Y11:Y52,"=C"))))</f>
        <v/>
      </c>
      <c r="Q64" s="387" t="str">
        <f t="shared" si="2"/>
        <v/>
      </c>
      <c r="R64" s="388"/>
      <c r="S64" s="197" t="str">
        <f>IF('1º P'!U10="","",IF(COUNTA('1º P'!B12:B53)=0,"",IF(COUNTA(Z11:Z52)=0,"",COUNTIF(Z11:Z52,"=C"))))</f>
        <v/>
      </c>
      <c r="T64" s="383" t="str">
        <f t="shared" si="3"/>
        <v/>
      </c>
      <c r="U64" s="384"/>
      <c r="V64" s="202" t="str">
        <f>IF('1º P'!Z10="","",(IF(COUNTA('1º P'!B12:B53)=0,"",IF(COUNTA(AA11:AA52)=0,"",COUNTIF(AA11:AA52,"=C")))))</f>
        <v/>
      </c>
      <c r="W64" s="387" t="str">
        <f t="shared" si="4"/>
        <v/>
      </c>
      <c r="X64" s="388"/>
      <c r="Y64" s="198">
        <f>IF(COUNTA('1º P'!B12:B53)=0,"",IF(COUNTA(AB11:AB52)=0,"",COUNTIF(AB11:AB52,"=C")))</f>
        <v>4</v>
      </c>
      <c r="Z64" s="444">
        <f t="shared" si="5"/>
        <v>0.14285714285714285</v>
      </c>
      <c r="AA64" s="445"/>
    </row>
    <row r="65" spans="3:32" x14ac:dyDescent="0.25">
      <c r="J65" s="377" t="s">
        <v>57</v>
      </c>
      <c r="K65" s="378"/>
      <c r="L65" s="378"/>
      <c r="M65" s="378"/>
      <c r="N65" s="378"/>
      <c r="O65" s="378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80"/>
    </row>
    <row r="66" spans="3:32" x14ac:dyDescent="0.25"/>
    <row r="67" spans="3:32" x14ac:dyDescent="0.25">
      <c r="P67" s="382" t="str">
        <f>'1º P'!K60</f>
        <v>Tacna,</v>
      </c>
      <c r="Q67" s="382"/>
      <c r="R67" s="382"/>
      <c r="S67" s="382"/>
      <c r="T67" s="382"/>
      <c r="U67" s="381">
        <f ca="1">'1º P'!T60</f>
        <v>43587.988020486111</v>
      </c>
      <c r="V67" s="381"/>
      <c r="W67" s="381"/>
      <c r="X67" s="381"/>
      <c r="Y67" s="381"/>
      <c r="Z67" s="381"/>
      <c r="AA67" s="381"/>
      <c r="AB67" s="203"/>
      <c r="AC67" s="203"/>
      <c r="AD67" s="203"/>
      <c r="AE67" s="203"/>
      <c r="AF67" s="203"/>
    </row>
    <row r="68" spans="3:32" x14ac:dyDescent="0.25">
      <c r="C68" s="137" t="s">
        <v>51</v>
      </c>
      <c r="M68" s="199" t="s">
        <v>137</v>
      </c>
    </row>
    <row r="69" spans="3:32" x14ac:dyDescent="0.25">
      <c r="C69" s="137" t="str">
        <f>IF('1º P'!B61="","",'1º P'!B61)</f>
        <v>NORMA LEYTON MAMANI</v>
      </c>
      <c r="M69" s="199" t="str">
        <f>'1º P'!C61</f>
        <v>SUBDIRECCIÓN</v>
      </c>
      <c r="S69" s="227" t="s">
        <v>16</v>
      </c>
    </row>
    <row r="70" spans="3:32" hidden="1" x14ac:dyDescent="0.25"/>
    <row r="71" spans="3:32" hidden="1" x14ac:dyDescent="0.25"/>
  </sheetData>
  <sheetProtection password="C4F5" sheet="1" scenarios="1"/>
  <mergeCells count="55">
    <mergeCell ref="D61:E61"/>
    <mergeCell ref="D62:E62"/>
    <mergeCell ref="D63:E63"/>
    <mergeCell ref="W61:X61"/>
    <mergeCell ref="W62:X62"/>
    <mergeCell ref="W63:X63"/>
    <mergeCell ref="N61:O61"/>
    <mergeCell ref="N62:O62"/>
    <mergeCell ref="N63:O63"/>
    <mergeCell ref="T61:U61"/>
    <mergeCell ref="T62:U62"/>
    <mergeCell ref="T63:U63"/>
    <mergeCell ref="W64:X64"/>
    <mergeCell ref="Z61:AA61"/>
    <mergeCell ref="Z62:AA62"/>
    <mergeCell ref="Z63:AA63"/>
    <mergeCell ref="Z64:AA64"/>
    <mergeCell ref="S60:U60"/>
    <mergeCell ref="V60:X60"/>
    <mergeCell ref="Y59:AA60"/>
    <mergeCell ref="J58:AA58"/>
    <mergeCell ref="J59:X59"/>
    <mergeCell ref="J60:L60"/>
    <mergeCell ref="M60:O60"/>
    <mergeCell ref="P60:R60"/>
    <mergeCell ref="W8:AA9"/>
    <mergeCell ref="AB8:AB10"/>
    <mergeCell ref="N4:P4"/>
    <mergeCell ref="C5:F5"/>
    <mergeCell ref="C9:F9"/>
    <mergeCell ref="G9:J9"/>
    <mergeCell ref="K9:N9"/>
    <mergeCell ref="O9:R9"/>
    <mergeCell ref="S9:V9"/>
    <mergeCell ref="C8:F8"/>
    <mergeCell ref="G8:J8"/>
    <mergeCell ref="K8:N8"/>
    <mergeCell ref="O8:R8"/>
    <mergeCell ref="S8:V8"/>
    <mergeCell ref="B8:B10"/>
    <mergeCell ref="A8:A10"/>
    <mergeCell ref="J65:AA65"/>
    <mergeCell ref="U67:AA67"/>
    <mergeCell ref="P67:T67"/>
    <mergeCell ref="T64:U64"/>
    <mergeCell ref="N64:O64"/>
    <mergeCell ref="Q61:R61"/>
    <mergeCell ref="Q62:R62"/>
    <mergeCell ref="Q63:R63"/>
    <mergeCell ref="Q64:R64"/>
    <mergeCell ref="D60:E60"/>
    <mergeCell ref="K61:L61"/>
    <mergeCell ref="K62:L62"/>
    <mergeCell ref="K63:L63"/>
    <mergeCell ref="K64:L64"/>
  </mergeCells>
  <dataValidations count="2">
    <dataValidation type="list" allowBlank="1" showInputMessage="1" showErrorMessage="1" promptTitle="¡ATENCIÓN!" prompt="Una evaluación formativa de tipo sumativa se centra en proporcionar conclusiones sobre el nivel de logro alcanzado por parte de los estudiantes, en base al análisis de evidencias de aprendizaje y a través del juicio del docente." sqref="AB11:AB52">
      <formula1>$B$54:$B$57</formula1>
    </dataValidation>
    <dataValidation allowBlank="1" showInputMessage="1" showErrorMessage="1" promptTitle="¡ATENCIÓN!" prompt="Si desea cambiar las competencias, tendrá que hacerlo en el 1º periodo para que automáticamente se cambien en todo el año." sqref="C9:V9"/>
  </dataValidations>
  <printOptions horizontalCentered="1"/>
  <pageMargins left="0" right="0" top="0" bottom="0" header="0.31496062992125984" footer="0.31496062992125984"/>
  <pageSetup paperSize="9" scale="9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3" shapeId="1126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304800</xdr:colOff>
                <xdr:row>3</xdr:row>
                <xdr:rowOff>114300</xdr:rowOff>
              </to>
            </anchor>
          </objectPr>
        </oleObject>
      </mc:Choice>
      <mc:Fallback>
        <oleObject progId="CorelDRAW.Graphic.13" shapeId="1126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Y33"/>
  <sheetViews>
    <sheetView zoomScale="130" zoomScaleNormal="130" workbookViewId="0">
      <selection activeCell="H8" sqref="H8"/>
    </sheetView>
  </sheetViews>
  <sheetFormatPr baseColWidth="10" defaultColWidth="0" defaultRowHeight="15" zeroHeight="1" x14ac:dyDescent="0.25"/>
  <cols>
    <col min="1" max="11" width="11.42578125" style="3" customWidth="1"/>
    <col min="12" max="25" width="0" style="3" hidden="1" customWidth="1"/>
    <col min="26" max="16384" width="11.42578125" style="3" hidden="1"/>
  </cols>
  <sheetData>
    <row r="1" spans="1:25" x14ac:dyDescent="0.25">
      <c r="A1" s="1"/>
      <c r="B1" s="67" t="str">
        <f>IF('1º P'!B1="","",'1º P'!B1)</f>
        <v>INSTITUCIÓN EDUCATIVA</v>
      </c>
      <c r="K1" s="125" t="str">
        <f>'1º P'!AC1</f>
        <v>VERSIÓN: 04·2019</v>
      </c>
      <c r="L1" s="3">
        <v>0</v>
      </c>
    </row>
    <row r="2" spans="1:25" x14ac:dyDescent="0.25">
      <c r="A2" s="1"/>
      <c r="B2" s="67" t="str">
        <f>IF('1º P'!B2="","",'1º P'!B2)</f>
        <v>"GUILLERMO AUZA ARCE"</v>
      </c>
    </row>
    <row r="3" spans="1:25" x14ac:dyDescent="0.25">
      <c r="A3" s="1"/>
      <c r="B3" s="67" t="str">
        <f>IF('1º P'!B3="","",'1º P'!B3)</f>
        <v>TACNA</v>
      </c>
    </row>
    <row r="4" spans="1:25" ht="15.75" x14ac:dyDescent="0.25">
      <c r="A4" s="1"/>
      <c r="B4" s="70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8.75" x14ac:dyDescent="0.3">
      <c r="H5" s="84" t="s">
        <v>52</v>
      </c>
      <c r="I5" s="77" t="str">
        <f>IF('1º P'!T4="","",'1º P'!T4)</f>
        <v>REGULAR</v>
      </c>
    </row>
    <row r="6" spans="1:25" ht="18.75" x14ac:dyDescent="0.3">
      <c r="E6" s="454">
        <f ca="1">IF('1º P'!M5="","",'1º P'!M5)</f>
        <v>2019</v>
      </c>
      <c r="F6" s="454"/>
      <c r="G6" s="454"/>
      <c r="H6" s="74"/>
      <c r="I6" s="75"/>
    </row>
    <row r="7" spans="1:25" x14ac:dyDescent="0.25"/>
    <row r="8" spans="1:25" x14ac:dyDescent="0.25">
      <c r="B8" s="64" t="s">
        <v>9</v>
      </c>
      <c r="C8" s="76" t="str">
        <f>IF('1º P'!C6="","",'1º P'!C6)</f>
        <v>PRIMERO</v>
      </c>
      <c r="E8" s="64" t="s">
        <v>10</v>
      </c>
      <c r="F8" s="68" t="str">
        <f>IF('1º P'!J6="","",'1º P'!J6)</f>
        <v>A</v>
      </c>
      <c r="G8" s="64" t="s">
        <v>12</v>
      </c>
      <c r="H8" s="68" t="str">
        <f>IF('1º P'!S6="","",'1º P'!S6)</f>
        <v>SECUNDARIA</v>
      </c>
    </row>
    <row r="9" spans="1:25" x14ac:dyDescent="0.25">
      <c r="B9" s="64" t="s">
        <v>47</v>
      </c>
      <c r="C9" s="66" t="str">
        <f>IF('1º P'!C7="","",'1º P'!C7)</f>
        <v>EDUCACIÓN RELIGIOSA</v>
      </c>
      <c r="G9" s="64" t="s">
        <v>8</v>
      </c>
      <c r="H9" s="66" t="str">
        <f>IF('1º P'!S7="","",'1º P'!S7)</f>
        <v>NORMA LEYTON MAMANI</v>
      </c>
    </row>
    <row r="10" spans="1:25" x14ac:dyDescent="0.25"/>
    <row r="11" spans="1:25" x14ac:dyDescent="0.25"/>
    <row r="12" spans="1:25" x14ac:dyDescent="0.25"/>
    <row r="13" spans="1:25" x14ac:dyDescent="0.25"/>
    <row r="14" spans="1:25" x14ac:dyDescent="0.25"/>
    <row r="15" spans="1:25" x14ac:dyDescent="0.25"/>
    <row r="16" spans="1:25" x14ac:dyDescent="0.25"/>
    <row r="17" spans="2:11" x14ac:dyDescent="0.25"/>
    <row r="18" spans="2:11" ht="36.75" x14ac:dyDescent="0.25">
      <c r="E18" s="98" t="s">
        <v>60</v>
      </c>
    </row>
    <row r="19" spans="2:11" x14ac:dyDescent="0.25">
      <c r="D19" s="14" t="s">
        <v>31</v>
      </c>
      <c r="E19" s="97">
        <f>'RESUMEN ANUAL'!Z61</f>
        <v>0.21428571428571427</v>
      </c>
    </row>
    <row r="20" spans="2:11" x14ac:dyDescent="0.25">
      <c r="D20" s="14" t="s">
        <v>11</v>
      </c>
      <c r="E20" s="97">
        <f>'RESUMEN ANUAL'!Z62</f>
        <v>0.4642857142857143</v>
      </c>
    </row>
    <row r="21" spans="2:11" x14ac:dyDescent="0.25">
      <c r="D21" s="14" t="s">
        <v>32</v>
      </c>
      <c r="E21" s="97">
        <f>'RESUMEN ANUAL'!Z63</f>
        <v>0.17857142857142858</v>
      </c>
    </row>
    <row r="22" spans="2:11" x14ac:dyDescent="0.25">
      <c r="D22" s="14" t="s">
        <v>33</v>
      </c>
      <c r="E22" s="97">
        <f>'RESUMEN ANUAL'!Z64</f>
        <v>0.14285714285714285</v>
      </c>
    </row>
    <row r="23" spans="2:11" x14ac:dyDescent="0.25"/>
    <row r="24" spans="2:11" x14ac:dyDescent="0.25"/>
    <row r="25" spans="2:11" x14ac:dyDescent="0.25"/>
    <row r="26" spans="2:11" x14ac:dyDescent="0.25"/>
    <row r="27" spans="2:11" x14ac:dyDescent="0.25"/>
    <row r="28" spans="2:11" x14ac:dyDescent="0.25">
      <c r="H28" s="71" t="str">
        <f>IF('1º P'!K60="","",'1º P'!K60)</f>
        <v>Tacna,</v>
      </c>
      <c r="I28" s="343">
        <f ca="1">NOW()</f>
        <v>43587.988020486111</v>
      </c>
      <c r="J28" s="343"/>
      <c r="K28" s="343"/>
    </row>
    <row r="29" spans="2:11" x14ac:dyDescent="0.25">
      <c r="H29" s="344"/>
      <c r="I29" s="344"/>
      <c r="J29" s="344"/>
      <c r="K29" s="344"/>
    </row>
    <row r="30" spans="2:11" x14ac:dyDescent="0.25"/>
    <row r="31" spans="2:11" x14ac:dyDescent="0.25">
      <c r="B31" s="69" t="s">
        <v>51</v>
      </c>
      <c r="E31" s="69" t="s">
        <v>55</v>
      </c>
    </row>
    <row r="32" spans="2:11" x14ac:dyDescent="0.25">
      <c r="B32" s="96" t="str">
        <f>IF('1º P'!B61="","",'1º P'!B61)</f>
        <v>NORMA LEYTON MAMANI</v>
      </c>
      <c r="E32" s="70" t="str">
        <f>IF('1º P'!C61="","",'1º P'!C61)</f>
        <v>SUBDIRECCIÓN</v>
      </c>
    </row>
    <row r="33" spans="8:8" x14ac:dyDescent="0.25">
      <c r="H33" s="127" t="s">
        <v>54</v>
      </c>
    </row>
  </sheetData>
  <sheetProtection password="C4F5" sheet="1" scenarios="1"/>
  <mergeCells count="3">
    <mergeCell ref="E6:G6"/>
    <mergeCell ref="I28:K28"/>
    <mergeCell ref="H29:K29"/>
  </mergeCells>
  <dataValidations xWindow="1115" yWindow="545" count="3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H33:K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3"/>
  </dataValidations>
  <pageMargins left="0.7" right="0.7" top="0.75" bottom="0.75" header="0.3" footer="0.3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10241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0</xdr:col>
                <xdr:colOff>457200</xdr:colOff>
                <xdr:row>3</xdr:row>
                <xdr:rowOff>95250</xdr:rowOff>
              </to>
            </anchor>
          </objectPr>
        </oleObject>
      </mc:Choice>
      <mc:Fallback>
        <oleObject progId="CorelDRAW.Graphic.13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1º P</vt:lpstr>
      <vt:lpstr>NIVEL DE LOGRO 1º P</vt:lpstr>
      <vt:lpstr>2º P</vt:lpstr>
      <vt:lpstr>NIVEL DE LOGRO AL 2º P</vt:lpstr>
      <vt:lpstr>3º P</vt:lpstr>
      <vt:lpstr>NIVEL DE LOGRO AL 3º P</vt:lpstr>
      <vt:lpstr>4º P</vt:lpstr>
      <vt:lpstr>NIVEL DE LOGRO AL 4º P</vt:lpstr>
      <vt:lpstr>RESUMEN ANUAL</vt:lpstr>
      <vt:lpstr>NIVEL DE LOGRO ANUAL</vt:lpstr>
      <vt:lpstr>'1º P'!Títulos_a_imprimir</vt:lpstr>
      <vt:lpstr>'2º P'!Títulos_a_imprimir</vt:lpstr>
      <vt:lpstr>'3º P'!Títulos_a_imprimir</vt:lpstr>
      <vt:lpstr>'4º P'!Títulos_a_imprimir</vt:lpstr>
      <vt:lpstr>'RESUMEN ANUAL'!Títulos_a_imprimir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2019-04-09T11:17:52Z</cp:lastPrinted>
  <dcterms:created xsi:type="dcterms:W3CDTF">2016-06-30T23:29:11Z</dcterms:created>
  <dcterms:modified xsi:type="dcterms:W3CDTF">2019-05-03T04:43:10Z</dcterms:modified>
</cp:coreProperties>
</file>